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L:\BINA YONETIMI\SUBE\İHALELER\2026 İHALELER\‏Dtk Bina Sigorta İhalesi 2026\"/>
    </mc:Choice>
  </mc:AlternateContent>
  <xr:revisionPtr revIDLastSave="0" documentId="13_ncr:1_{EF78E97C-F457-46EE-BD8D-A2CFDCAEC482}" xr6:coauthVersionLast="36" xr6:coauthVersionMax="36" xr10:uidLastSave="{00000000-0000-0000-0000-000000000000}"/>
  <bookViews>
    <workbookView xWindow="0" yWindow="0" windowWidth="28800" windowHeight="11955" xr2:uid="{00000000-000D-0000-FFFF-FFFF00000000}"/>
  </bookViews>
  <sheets>
    <sheet name="TEKLİF SUN. FORM EC VE MK D " sheetId="11" r:id="rId1"/>
  </sheets>
  <definedNames>
    <definedName name="_xlnm.Print_Area" localSheetId="0">'TEKLİF SUN. FORM EC VE MK D '!$A$1:$C$89</definedName>
  </definedNames>
  <calcPr calcId="191029"/>
</workbook>
</file>

<file path=xl/calcChain.xml><?xml version="1.0" encoding="utf-8"?>
<calcChain xmlns="http://schemas.openxmlformats.org/spreadsheetml/2006/main">
  <c r="B82" i="11" l="1"/>
  <c r="B81" i="11"/>
  <c r="B80" i="11"/>
  <c r="B78" i="11"/>
  <c r="B77" i="11"/>
  <c r="B76" i="11"/>
  <c r="B75" i="11"/>
  <c r="B74" i="11"/>
  <c r="B73" i="11"/>
  <c r="B72" i="11"/>
  <c r="B71" i="11"/>
  <c r="B70" i="11"/>
  <c r="B69" i="11"/>
  <c r="B68" i="11"/>
  <c r="B67" i="11"/>
  <c r="B66" i="11"/>
  <c r="B65" i="11"/>
  <c r="B64" i="11"/>
  <c r="B63" i="11"/>
  <c r="B62" i="11"/>
  <c r="B61" i="11"/>
  <c r="B60" i="11"/>
  <c r="B59" i="11"/>
  <c r="B58" i="11"/>
  <c r="B57" i="11"/>
  <c r="B56" i="11"/>
  <c r="B55" i="11"/>
  <c r="B53" i="11"/>
  <c r="B52" i="11"/>
  <c r="B51" i="11"/>
  <c r="B49" i="11"/>
  <c r="B48" i="11"/>
  <c r="B47" i="11"/>
  <c r="B46" i="11"/>
  <c r="B43" i="11"/>
  <c r="B42" i="11"/>
  <c r="B41" i="11"/>
  <c r="B40" i="11"/>
  <c r="B39" i="11"/>
  <c r="B38" i="11"/>
  <c r="B35" i="11"/>
  <c r="B33" i="11"/>
  <c r="B31" i="11"/>
  <c r="B30" i="11"/>
  <c r="B27" i="11"/>
  <c r="B26" i="11"/>
  <c r="B25" i="11"/>
  <c r="B24" i="11"/>
  <c r="B23" i="11"/>
  <c r="B22" i="11"/>
  <c r="HS31" i="11" l="1"/>
</calcChain>
</file>

<file path=xl/sharedStrings.xml><?xml version="1.0" encoding="utf-8"?>
<sst xmlns="http://schemas.openxmlformats.org/spreadsheetml/2006/main" count="144" uniqueCount="142">
  <si>
    <t>FAALİYET KONUSU</t>
  </si>
  <si>
    <t>RİZİKO ADRESİ</t>
  </si>
  <si>
    <t>DOLU TEMİNAT BEDELİ</t>
  </si>
  <si>
    <t>FİZİKİ ZARARLAR TEMİNAT BEDELİ</t>
  </si>
  <si>
    <t>İZOLASYON EKSİKLİĞİ TEMİNAT BEDELİ</t>
  </si>
  <si>
    <t>ÇALIŞANLARA AİT EŞYALAR TEMİNAT BEDELİ</t>
  </si>
  <si>
    <t>ARIZI İNŞAAT İŞLERİ TEMİNAT BEDELİ</t>
  </si>
  <si>
    <t>ELEKTRİK HASARLARI TEMİNAT BEDELİ</t>
  </si>
  <si>
    <t>CAM KIRILMASI TEMİNAT BEDELİ</t>
  </si>
  <si>
    <t>SABİT MAKİNELER İKAME TEMİNAT BEDELİ</t>
  </si>
  <si>
    <t>ENKAZ KALDIRMA MASRAFLARI TEMİNAT BEDELİ</t>
  </si>
  <si>
    <t>TEMİNAT BEDELLERİ</t>
  </si>
  <si>
    <t>SİGORTA TEMİNATLARI</t>
  </si>
  <si>
    <t>DEPREM BÖLGESİ</t>
  </si>
  <si>
    <t>DEPREM MUAFİYETİ</t>
  </si>
  <si>
    <t>TEMİNAT AÇIKLAMALARI VE MUAFİYETLER</t>
  </si>
  <si>
    <t>MAKİNE KIRILMASI TEMİNAT BEDELLLERİ</t>
  </si>
  <si>
    <t>ELEKTRONİK CİHAZ TEMİNAT BEDELLERİ</t>
  </si>
  <si>
    <t>BİNA HIRSIZLIK TEMİNAT BEDELİ</t>
  </si>
  <si>
    <t>İŞYERİ SİGORTASI TEKLİF FORMU</t>
  </si>
  <si>
    <t xml:space="preserve">SİGORTALI ADI SOYADI / ÜNVANI </t>
  </si>
  <si>
    <t>TC KİMLİK VEYA VERGİ NUMARASI</t>
  </si>
  <si>
    <t>TEKLİF / POLİÇE VADESİ</t>
  </si>
  <si>
    <t>SİGORTA ŞİRKETİ</t>
  </si>
  <si>
    <t>YANGIN , DEPREM, TERÖR , HIRSIZLIK , EK TEMİNATLAR , MÜHENDİSLİK, SORUMLULUK  SİGORTA TEMİNATLARI, BEDELLERİ VE AÇIKLAMASI</t>
  </si>
  <si>
    <t xml:space="preserve">İŞVEREN MALİ SORUMLULUK TEMİNAT BEDELLERİ </t>
  </si>
  <si>
    <t>ÇALIŞAN SAYISI</t>
  </si>
  <si>
    <t>KİŞİ BAŞI BEDENİ TEMİNAT BEDELİ</t>
  </si>
  <si>
    <t>KAZA BAŞI BEDENİ TEMİNAT BEDELİ</t>
  </si>
  <si>
    <t xml:space="preserve">MANEVİ TAZMİNAT TEMİNAT BEDELİ </t>
  </si>
  <si>
    <t>MESLEK HASTALIKLARI TEMİNAT BEDELİ</t>
  </si>
  <si>
    <t>YILLIK BRÜT İŞÇİLİK ÜCRETLERİ TOPLAMI</t>
  </si>
  <si>
    <t>DAHİL</t>
  </si>
  <si>
    <t xml:space="preserve">GRUP FERDİ KAZA TEMİNAT BEDELLERİ </t>
  </si>
  <si>
    <t>KİŞİ BAŞI TEDAVİ MASRAFLARI TEMİNAT BEDELİ</t>
  </si>
  <si>
    <t>YILLIK TOPLAM LİMİT</t>
  </si>
  <si>
    <t xml:space="preserve">3.ŞAHIS MALİ SORUMLULUK TEMİNAT BEDELLERİ </t>
  </si>
  <si>
    <t xml:space="preserve">MADDİ BEDENİ AYIRIMAKSIZIN / OLAY BAŞI LİMİT     </t>
  </si>
  <si>
    <t>TAŞINAN PARA TEMİNAT BEDELİ</t>
  </si>
  <si>
    <t>SEFER SAYISI</t>
  </si>
  <si>
    <t xml:space="preserve">BEHER SEFERDE TAŞINAN </t>
  </si>
  <si>
    <t>TAŞINAN PARA (YILLIK TOPLAM)</t>
  </si>
  <si>
    <t>GEÇİCİ ADRES NAKLİ TEMİNAT BEDELİ</t>
  </si>
  <si>
    <t>KASA TEMİNAT BEDELİ</t>
  </si>
  <si>
    <t xml:space="preserve">BİNA RAYİÇ TEMİNAT BEDELİ </t>
  </si>
  <si>
    <t>DEMİRBAŞ RAYİÇ TEMİNAT BEDELİ</t>
  </si>
  <si>
    <t>DEKORASYON RAYİÇ TEMİNAT BEDELİ</t>
  </si>
  <si>
    <t>MAKİNE TESİSAT RAYİÇ TEMİNAT BEDELİ</t>
  </si>
  <si>
    <t>RAYİÇ DEĞER AÇIKLAMASI</t>
  </si>
  <si>
    <t>İKAME DEĞER AÇIKLAMASI</t>
  </si>
  <si>
    <t>YENİSİNİ YERİNE KOYMA BEDELİDİR.</t>
  </si>
  <si>
    <t>EŞ DEĞERİNİ YERİNE KOYMA BEDELİDİR.</t>
  </si>
  <si>
    <t>EKSİK SİGORTA KORUMA ORANI</t>
  </si>
  <si>
    <t>EKSİK SİGORTA KORUMA TEMİNAT BEDELİ</t>
  </si>
  <si>
    <t>ENFLASYON KORUMA ORANI</t>
  </si>
  <si>
    <t>YETKİLİ</t>
  </si>
  <si>
    <t>İLETİŞİM BİLGİLERİ -TELEFON</t>
  </si>
  <si>
    <t xml:space="preserve">İŞLETME m2 BİLGİSİ </t>
  </si>
  <si>
    <t>KOMŞULUK MALİ SORUMLULUK TEMİNAT BEDELİ</t>
  </si>
  <si>
    <t>TÜRKİYE İHRACATÇILAR MECLİSİ GENEL SEKRETERLİĞİ</t>
  </si>
  <si>
    <t>2. BÖLGE</t>
  </si>
  <si>
    <t>ELEKTRONİK CİHAZLAR İKAME TEMİNAT BEDELİ</t>
  </si>
  <si>
    <t>EMNİYETİ SUISTİMAL TEMİNAT BEDELİ</t>
  </si>
  <si>
    <t>EMN.SUİSTİMAL (YILLIK LİMİT)</t>
  </si>
  <si>
    <t>EMN.SUİSTİMAL (OLAY BAŞI LİMİT)</t>
  </si>
  <si>
    <t>EK TEMİNATLAR RAYİÇ TEMİNAT BEDELİ 
******************************************************************
DAHİLİ SU, DUMAN, FIRTINA, KAR AĞIRLIĞI, YER KAYMASI  KARA, HAVA, DENİZ TAŞITLARI ÇARPMASI, SEL-SU BASKINI,
**************************************************************
(BİNA, DEMİRBAŞ, DEKORASYON, MAKİNE TESİSAT, EMTEA, 3.ŞAHIS MALLARI, KASA,)</t>
  </si>
  <si>
    <t>GLKHHKNH VE TERÖR RAYİÇ TEMİNAT BEDELİ
*******************************************************************
(BİNA, DEMİRBAŞ, DEKORASYON, MAKİNE TESİSAT, EMTEA, 3.ŞAHIS MALLARI, KASA,)</t>
  </si>
  <si>
    <t>DEPREM RAYİÇ TEMİNAT BEDELİ
*******************************************************************
(BİNA, DEMİRBAŞ, DEKORASYON, MAKİNE TESİSAT, EMTEA, 3.ŞAHIS MALLARI, KASA)</t>
  </si>
  <si>
    <t>YENİ YATIRIMLAR KLOZU TEMİNAT BEDELİ</t>
  </si>
  <si>
    <t xml:space="preserve"> OFİSLER VE TOPLANTI SALONLARI</t>
  </si>
  <si>
    <t>CENGİZ KABALI</t>
  </si>
  <si>
    <t>…................ SİGORTA</t>
  </si>
  <si>
    <t>0542 543 61 92</t>
  </si>
  <si>
    <t>KDV DAHİL / HARİÇ</t>
  </si>
  <si>
    <t>KİŞİ BAŞI ÖLÜM / SAKATLIK TEMİNAT BEDELİ</t>
  </si>
  <si>
    <t>KAZA BAŞI ÖLÜM / SAKATLIK TEMİNAT BEDELİ</t>
  </si>
  <si>
    <t>50.000 m2</t>
  </si>
  <si>
    <t>YENİBOSNA MERKEZ MAH. SANAYİ CAD. DIŞ TİCARET KOMPLEKSİ A-B-C-D-E-F-G BLOKLARI BAHÇELİEVLER/İSTANBUL</t>
  </si>
  <si>
    <t>EMAİL ADRESİ</t>
  </si>
  <si>
    <t>cengizkabali@tim.org.tr</t>
  </si>
  <si>
    <t>Bina bedeline Yangın hasarlarına karşın Tabelalar, Çitler, Plexiglas mamuller ve cam bedeli dahil edilmiştir.</t>
  </si>
  <si>
    <t>Bina bedeline dahil edilmeyen dekorasyon bedeli tüm risklere karşın bu teminat adı altında güvenceye alınmıştır. Teminatların ayrılması muafiyetli hasarlarda doğru hasar ödemesi için yapılmıştır.</t>
  </si>
  <si>
    <t>Yangın, yıldırım, infilak sonucu meydana gelen duman, buhar ve hararetin kasa içinde bulunan nakit ve/veya kıymetli evrakta doğrudan neden olacağı maddi zararlar, sigorta bedeline kadar teminat altındadır.</t>
  </si>
  <si>
    <t xml:space="preserve">Taşınan para ve kıymetlerin; Üçüncü kişiler tarafından silahla tehdit veya tecavüz veya zor kullanmak suretiyle vaki olacak gasp ve hırsızlık, Herhangi bir araç ile nakli esnasında aracın kazaya uğraması veya yanması neticesinde ziya ve hırsızlık, nakil esnasında micbir sebepler neticesi vaki olacak kayıplar teminat altındadır. Taşınan paraların taşımayı takiben işyerindeki kasada muhafaza edilmesi kaydıyla teminat 72 saat geçerli olacaktır. Genel şartların A.4 maddesinin 4.3- 4.4- 4.7 fıkralarında zikredilen rizikoları da temin eder. Sigortalı ile aralarında sözleşme olması şartıyla; müteahhit ve/veya tali müteahhit ve/veya taşeronlarının ve/veya fasoncuların ve/veya kardeş şirketlerinin sigortalıya ait kıymetler için yapacağı taşımalar dahildir. </t>
  </si>
  <si>
    <t>21 yıldan eski olanlar teminat haricidir. Beher hasarda; beher makinede uygulanmak üzere minimum 100 USD,hasarın %10 u oranında muafiyet uygulanır. Koruyucu Voltaj düzenleyici ve 3 ayda bir bakım şartı vardır.</t>
  </si>
  <si>
    <t>YILLIK TEMİNAT LİMİT</t>
  </si>
  <si>
    <t>Teminatı 24 saat geçerli olacaktır.TÜM DÜNYA (SANCTİONS ÜLKELERİ HARİC) İÇİN GEÇERLİDİR.Çalışanların bir kaza neticesinde ölüm halinde, bedeni olarak sürekli bir sakatlığa maruz kalması durumunda, yaralanması veya sakatlanması durumunda tedavi için yapılan doktor ücreti ile cerrahi işlemler,ilaç,tahlil,röntgen ve diğer tedavi giderleri faturayla belgelenmek kaydıyla poliçede yazılı limitler çerçevesinde teminata dahildir. Asistans teminata dahildir. Hukuksal koruma teminata dahildir. Deprem, yanardağ püskürmesi, yer kayması, sel, terör teminata dahildir.</t>
  </si>
  <si>
    <t>CİRO BEDELİ</t>
  </si>
  <si>
    <t>İşletme otoparkına ya da park edilmek üzere işletme görevlilerine bırakılan araçların işletme görevlileri tarafından park edilmesi yer değiştirilmesi sırasında işletme görevlilerinin müşteri araçlarına verebilecekleri zararlar dolayısıyla sigortalıya düşecek hukuki sorumluluklar poliçenizde belirtilen limit ile teminata dahil edilmiştir. Sigortalı bordrolu personelin kullandığı araçların kurum dahilinde verebileceği zararlar maddi ve bedeni zarar teminata dahil edilmiştir.                                                                                Reklam panosu sorumluluk: Sigorta ettireni sigorta süresi içinde sahibi olduğu ve sigortalattığı şirket sahasında veya dışındaki panolar nedeniyle meydana gelecek bir kaza sonucu üçüncü şahısların ölmesi, yaralanması veya sağlıklarının bozulması, üçüncü şahıslara ait mallarda maddi zarar ve ziyan oluşması nedeniyle kendisine karşı üçüncü şahıslar tarafından ileri sürülecek zarar ve ziyan talepleri teminata dahil edilmiştir.                                                                                             *Poliçede kayıtlı riziko adresinde faaliyet gösteren bağımsız tüzel ve/veya gerçek kişilerin bina içerisinde yürüttükleri faaliyetlerden ötürü 3.Şahısların görecekleri zararlar sonucu 3.Şahıs mali mesuliyet genel şartlarınca sigorta ettiren ve/veya sigortalıya gelebilecek tazminat talepleri dahildir.
*Sigortalıların düzenleyeceği toplantılar iş yemekleri, davetler, resmi davetler, fuar organizasyonları esnasında sigortalı namına hareket eden kimsenin 3.Şahıslara vereceği zararlar teminata dahildir.
*Kurumlarla devamlı çalışan temizlikçi, tesisatçı, elektrikçi vb. 3.Şahıs olarak teminata dahildir.                                                                                                  3.şahısların uğrayacağı hasarlara neticesinde Manevi tazminat talepleri, Glkhk /Terör, Yangın / İnfilak / Buhar / Duman / Su, Asansör, taşeronlar,gıda zehirlenmeleri, arızi inşaat işleri, çapraz sorumluluk talepleri teminata dahildir.                                                                                                                   3.şahıs sorumluluk her bir hasarda minumum 100 USD veya hasarın %10'u oranında muafiyet uygulanacaktır.</t>
  </si>
  <si>
    <t>Sigortacı, sigortalının emrinde ve hizmetinde çalıştırdığı bordroya kayıtlı kişi veya kişilerin sigortalıya ait para ve kıymetli evrakını veya para ile ölçülebilen mallarını çalmak, zimmetine geçirmek, hile ve dolandırıcılık veya sahtekârlık yolu ile bunlara sahip olmak suretiyle yapacakları emniyeti suistimal halleri neticesinde oluşan zararlar teminata dahildir.Emniyeti suiistimal beher hasarda hasarın %10'u minimum 100 USD tenzili muafiyet uygulanacaktır. Sigortalı ile aralarında sözleşme olması şartıyla; müteahhit ve/veya tali müteahhit ve/veya taşeronlarının (sözleşme olsun/olmasın aralarında sipariş sözlşemesi, fatura irsaliye vb. evrak olması kaydıyla) ve/veya kardeş şirketlerinin sigortalıya ait kıymetler için yapacağı emniyeti suistimaller dahildir.</t>
  </si>
  <si>
    <t>Dahili su, Duman, Fırtına, Kar Ağırlığı, Yer Kayması, Kara Hava Deniz Taşıtları Çarpması, Sel ve Su Baskını nedeniyle meydana gelecek zararlar Yürürlükteki Türk Yangın Sigortası Genel Şart ve kloz hükümleri doğrultusunda teminata dahil edilmiştir. Sel / su baskını teminatında, hasar olması halinde uygulanacak asgari muafiyet sigorta bedelinin %2`si olmak üzere bu muafiyet;
a ) bina sabit tesisat ve dekorasyon,
b ) emtea,
c ) makine techizat demirbaş ve diğer tesisat
gruplarının herbiri için ayrı ayrı uygulanacaktır. Uygulanacak Muafiyet maksimum 20.000 EUR olarak uygulanacaktır.</t>
  </si>
  <si>
    <t xml:space="preserve">% 100 sigorta bedelinin  % 20`si sigortalı  üzerinde  kalmak kaydıyla müşterek sigorta şeklinde yapılmış  olup, ayrıca, herbir  hasarda, aynı sigortalıya ait veya aynı riziko adresindeki sigorta  teminatının  Bina ve muhteviyatı Demirbaş, Dekorasyon Emtea, Makine Tesisat veya birden fazla bina ve muhteviyatı kapsaması halinde, bilumum 
a ) Bina
b ) Demirbaş 
c ) Dekorasyon
d ) Makine tesisat gruplarının her birinin  toplam sigorta bedelleri Sigortacının sorumlu oldugu % 80 oranındaki kısım üzerinden  %2 oranında tenzili muafiyet ayrı ayrı uygulanır. Sigortacı, hasarın bu muafiyet miktarını aşan kısımlarından sorumludur. </t>
  </si>
  <si>
    <t xml:space="preserve">% 100 sigorta bedelinin  % 20`si sigortalı  üzerinde  kalmak kaydıyla müşterek sigorta şeklinde yapılmış olup, ayrıca, herbir  hasarda, aynı sigortalıya ait veya aynı riziko adresindeki sigorta  teminatının bina ve muhteviyatı Emtea,Demirbaş,Dekorasyon,Makine Tesisat veya birden fazla bina ve muhteviyatı kapsaması halinde, bilumum   
a ) Bina, b ) Demirbaş c ) Dekorasyon
d ) Makine tesisat ,Elektronik Cihaz  gruplarının her birinin  toplam sigorta bedelleri Sigortacının sorumlu oldugu %  80 oranındaki kısım üzerinden  %2 oranında bulunacak bir tenzili muafiyet, bu grupların herbiri için ayrı  ayrı uygulanır. Sigortacı, hasarın bu muafiyet miktarını aşan kısımlarından sorumludur.Bina bloklar olarak toplu alınmış ancak hasar halinde M2 birim fiyatı 30,000,-TL olarak alınmış olup hasar tarihinde enflasyon artışı yapıldıktan sonra hasar gören bloğun m2 si üzerinden çarpılacak çıkan bina bedeline muafiyet uygulanacaktır.  </t>
  </si>
  <si>
    <t>Çelik kasa içerisindeki nakit para, çek, senet vb. kıymetler ile poliçede belirtilen bedel ile teminata dahildir. Kasanın anahtarını ve şifresini kullanmak suretiyle yapılan hırsızlıklar teminat dışıdır. Sigortalının müstahdemleri veya hizmetinde çalışan kimselerin mesai haricinde veya dahilinde yapmış olduğu hırsızlıklar teminat dışıdır.</t>
  </si>
  <si>
    <t>Sigortalı riziko adresindeTürk Hırsızlık Sigortası Genel Şartları hükümlerinde tanımlanmış şekilde icra olunmuş hırsızlıklar ve hırsızlar tarafından verilecek tahribatlar teminata dahildir. Mesai saatleri dışında sigortalı işletmenin tüm pencere ve kapılarından bağımsız olarak bulunan kepenk, parmaklık, dış 
cephesinde darbelere dayanıklı güvenlik camı (temperli, laminasyonlu minimum 4+4 mm kalınlığında olan cam) alarm  sistemi, özel güvenlik ya da gece bekçisi (5188 sayılı özel güvenlik hizmetlerine dair kanun kapsamında bir personel ) koşullarından en az birinin bulunması ve aktif durumda olması kaydı ile hırsızlık teminatı geçerlidir.</t>
  </si>
  <si>
    <t>Özel hastanelerde yapılan tedaviler sigortalının (işverenin), çalışma bakanlığı ile tespit edilen kusuru oranında kişi başı 175.000 TL / kaza başı ve yıllık 350.000 TL limitle teminata alınmıştır. Toplu taşıma, görevle gönderme, alt işveren (taşeron),müteahhitleri,tali müteahhitleri,T.C. dışı iş kazaları, stajyerler,arızi inşaat işleri, gıda zehirlenmesi, manevi tazminat, meslek hastalıkları, çalışanların görevli olarak asıl işini yapmaksızın dışarıya gönderilmeleri durumunda meydana gelecek kazalar,yöneticilerin ve çalışanların şirkete ait ve /veya kendilerine ait özel araçlar ile işe gidip gelmeleri , iş seyahatleri teminata dahildir.</t>
  </si>
  <si>
    <t>KASA (HIRSIZLIK) TEMİNAT BEDELİ</t>
  </si>
  <si>
    <t xml:space="preserve">MİMARLIK VE MÜHENDİSLİK MASRAFLARI    TEMİNAT BEDELİ </t>
  </si>
  <si>
    <t>AÇIKTA VE SUNDURMA ALTINDA BULUNAN HER TÜRLÜ MUHTEVİYAT TEMİNAT BEDELİ</t>
  </si>
  <si>
    <t>Açıktaki muhteviyat Yangın,Sel,Su,GLKHHKNH,Deprem teminatına dahil edilmiştir.</t>
  </si>
  <si>
    <t>Hırsızlık sigortası genel şartları hükümleri saklı kalmak kaydıyla konutun bina kısmana ait parça ve tesisatların çalınması bina sigorta bedelinin %5'ine kadar dahil edilmiştir.</t>
  </si>
  <si>
    <t>Hasar kalıntılarının yıkımı, temizliği, boşaltım yerine taşınması, işlenmesi ve dökülmesi için gerekli olan masraflar sigorta bedelinin %10`üne kadar teminata dahildir.</t>
  </si>
  <si>
    <t>KAZI SONUCU YER KAYMASI TEMİNAT BEDELİ</t>
  </si>
  <si>
    <t>Sigortalı bina çevresinde yapılan kazılar neticesinde meydana gelecek yer kayması ve toprak çökmesinden meydana gelen zararlar ekli Yangın Sigortası Genel şart ve kloz hükümleri saklı kalmak kaydıyla teminata dahil edilmiştir. Oluşan her bir hasarda toplam sigorta bedelinin % 10`u ödenecek hasar tutarından tenzil edilecektir.</t>
  </si>
  <si>
    <t>KAR KAYBI TEMİNAT BEDELİ
*******************************************************************
(YANGIN, DEPREM, EKLER, TERÖR)</t>
  </si>
  <si>
    <t xml:space="preserve">Deprem dahildir. Kar kaybı teminatında tazminat süresi 12 aydır. Yangın, ek teminat ve glkhhknh - terör hasarlarında 7 gün, deprem ve yanardağ püskürmesi hasarlarında ise 14 gün tenzili muafiyet uygulanacaktır.    </t>
  </si>
  <si>
    <t>YAKIT SIZMASI TEMİNAT BEDELİ</t>
  </si>
  <si>
    <t>Yakıt sızması teminatı için şartnamedeki sabit ısıtma sisteminde meydana gelen yakıt sızmalarının doğurduğu zararlar teminata dahildir. Yakıtın kendisiyle ilgili meydana gelen zararlar teminat haricidir.</t>
  </si>
  <si>
    <t>KARA TAŞITLARININ ÇARPMASI TEMİNAT BEDELİ</t>
  </si>
  <si>
    <t xml:space="preserve">Kara taşıtları çarpması teminatına; sigortalı/ bordrolu personelin kullandığı araçların verebileceği zararlar teminata dahildir. </t>
  </si>
  <si>
    <t>Dolu tanelerinin vuruşunun sigorta konusu bina ve muhteviyatların doğrudan doğruya meydana getireceği maddi zararları teminat altına alır. Dolu teminatına konu her bir hasarda minimum 100 USD olmak üzere hasarın % 10'u oranında tenzili muafiyet uygulanacaktır.</t>
  </si>
  <si>
    <t>Poliçe vadesi içinde olmak kaydıyla İzolasyon yetersizliği ve/veya kaybı nedeniyle yağmur ve kar sularının binanın dış cephe veya terasından ya da pencere, kapı ve pervazlarından (açıklarından) sızması ve/veya girmesi nedeniyle meydana gelen zararlar ile tedrici nemlenme veya ısı farkı nedeniyle oluşan terleme, küflenme ve benzeri nedenlerden kaynaklanan boya badana vb. onarım masrafları poliçede belirtilen limiti aşmamak üzere teminata dahildir. İzolasyon eksiği teminatına konu her bir hasarda minimum 100 USD olmak üzere hasarın % 10'u oranında tenzili muafiyet uygulanacaktır.</t>
  </si>
  <si>
    <t>Çalışanlara ait özel eşyalara gelebilecek zararları teminat altına alır.Nakit, kıymetli evrak, mücevher, cep telefonu ve notebook gibi elektronik cihazlar teminat kapsamı dışındadır.</t>
  </si>
  <si>
    <t>Sigortalı geçici olarak başka bir adres bulunmaları esnasında maruz kalabilecekleri, yangın,ek teminatlar, deprem, glkhhkn teror ve hırsızlık teminatları kapsamındaki hasarlar, olay başına ve yıllık toplamda muhteviyat (emtea hariç) sigorta bedelinin %10`u, azami poliçede gösterilen limit ile sınırlıdır. Taşıma esnasında meydana gelebilecek hasarlar teminat dışındadır.</t>
  </si>
  <si>
    <t>İÇE ÇÖKME TEMİNAT BEDELİ</t>
  </si>
  <si>
    <t>İçe çökme teminatına konu her bir hasarda minimum 100 USD olmak üzere hasarın % 10'u oranında tenzili muafiyet uygulanacaktır.</t>
  </si>
  <si>
    <t>Tamir, tadilat ve renovasyon çalışmaları sırasında gelebilecek zararları teminat altına alır. Arızı inşaat işleri teminatına konu her bir hasarda minimum 100 USD olmak üzere hasarın % 10'u oranında tenzili muafiyet uygulanacaktır.</t>
  </si>
  <si>
    <t>ALÇIPAN TAVAN ÇÖKMESİ TEMİNAT BEDELİ</t>
  </si>
  <si>
    <t>Atmosferik elektriğin, normal veya anormal bir elektrik ve manyetik akımlarının binaya,dekorasyona,sabit dağıtım şebekesine ve bunların ayrılmaz ekleri ile yan ekipmanlarına gelebilecek zararları teminat altına alır. Elektrik hasarları teminatına konu her bir hasarda minimum 100 USD olmak üzere hasarın % 10'u oranında tenzili muafiyet uygulanacaktır.</t>
  </si>
  <si>
    <t>Alçıpan tavanların herhangi bir sebepten dolayı çökmesi sonucu meydana gelebilecek hasarlar teminata dahil edilmiştir.</t>
  </si>
  <si>
    <t xml:space="preserve">Sigortalının sigorta poliçesi kapsamındaki mevcut tesislerine ilave olacak yeni yatırımlar sigorta bedelinin % 20`u ile Sigorta Şirketine bildirim yapılmaksızın, ilave tarihinden itibaren poliçede belirtilen limitler çerçevesinde otomatik olarak kuvertür altındadır. Otomatik kuvertür 30 gün süreyle geçerlidir, sigortalı bu süre içerisinde sigortacıyı detaylı olarak yeni yatırım hakkında bilgilendirmekle yükümlüdür. </t>
  </si>
  <si>
    <t>Sigorta bedeli ile gerçek bedel arasındaki fark %20 oranına kadar eksik sigorta koruma teminatı uygulanır.</t>
  </si>
  <si>
    <t>Mal sahibi ya da Kiracının yangın, dahili su,duman ve grev, lokavt, kargaşalık, halk hareketleri, kötü niyetli hareketler ve terör rizikoları kapsamina giren herhangi bir olay sonucunda komşu bina ve/veya mal yada eşyalarda meydana gelecek zararlardan dolayı komşulara karşı doğan yasal sorumluluklar teminat altındadır.</t>
  </si>
  <si>
    <t>SPRİNKLER TEMİNAT BEDELİ</t>
  </si>
  <si>
    <t xml:space="preserve">Sprinkler teminatının yanlışlıkla devreye girmesi veya springler tesisatına bağlı püskürtme elemanlarının kazaen kırılması sonucu meydana gelebilecek su hasarları dahili su kapsamında değerlendirilecektir. </t>
  </si>
  <si>
    <t>POLİÇEYE DAHİL DİĞER SİGORTALILAR LİSTESİ AŞAĞIDAKİ GİBİDİR:
*HİZMET İHRACATÇILAR BİRLİKLERİ GENEL SEKRETERLİĞİ V: 4630882343
*İSTANBUL İHRACATÇILAR BİRLİKLERİ GENEL SEKRETERLİĞİ V: 4810034859
*İSTANBUL MADEN VE METALLER İHRACATÇI BİRLİKLERİ GENEL SEKRETERLİĞİ V:4810036632
*İSTANBUL TEKSTİL VE KONFEKSİYON İHRACATÇI BİRLİKLERİ GENEL SEKRETERLİĞİ V:48100287859</t>
  </si>
  <si>
    <t>POLİÇEDEKİ ÖZEL NOTLAR</t>
  </si>
  <si>
    <t>POLİÇE ÜZERİNDE ADI GEÇEN SİGORTALILAR VEYA İLGİLİ BİNANIN MÜLKİYETİ ÜZERİNDEKİ HAK SAHİPLERİ VE İLGİLİ BİNADA KİRACI DURUMUNDA VEYA KİRA ÖDEMEKSİZİN ÇEŞİTLİ ANLAŞMALARLA KULLANIMDA BULUNANLAR VE TÜM MENFAATTARLAR ARASINDA RÜCU İŞLEMİ UYGULANMAYACAKTIR.</t>
  </si>
  <si>
    <t xml:space="preserve">RİZİKO YERİ VE ÇEVRESİ KANAL, OLUK, ATIK SU YOLLARI, ARTIMA VB. TESİS VE YAPILARIN TEMİZLİĞİ ARITILMASI VE TAMİRİ MASRAFLARI, (POLİÇEDE YER ALAN RİSKLERİN GERÇEKLEŞMESİ KAYDIYLA), ŞEHİR ŞEBEKESİ BİTİMİNDEN BAŞLAMAK ÜZERE SU, ELEKTRİK, KANALİZASYON, TELEFON, DOĞALGAZ İLE İLGİLİ YER ALTI TESİSATLARI, SİGORTALIYA AİT MÜLKLERİN TAMİR, BAKIM, TEST KONTROL, DEPOLAMA  VB. NEDENLERLE RİZİKO YERİ DIŞINDA GEÇERLİ OLARAK BULUNMALARI HALİ, İŞ BU POLİÇE KAPSAMINDAKİ SİGORTALI KIYMETLERİN TEMİNAT KAPSAMINDA MEYDANA GELEN BİR HASAR  NEDENİYLE BAKIM/ONARIM VEYA ZORUNLU OLARAK SİGORTACININ TALİMATIYLA KURTARMA  VE KORUMA ALTINA ALINMA AMACIYLA BAŞKA BİR ADRESTE DEPOLANIRKEN, YİNE İŞ BU POLİÇE KAPSAMINDA GERÇEKLEŞEN BİR HASAR SONUCUNDA UĞRAYACAĞI ZARARLAR TEMİNATA DAHİLDİR.  </t>
  </si>
  <si>
    <t>Yatay,dikey tüm camlar ve ışıklı tabelalar dahildir.</t>
  </si>
  <si>
    <t>Binalarda bulunan tüm sabit makine tesisatlar.</t>
  </si>
  <si>
    <t>DAHİLİ SU TEMİNATINDA DEĞERLENECEK</t>
  </si>
  <si>
    <t>HUKUKSAL KORUMA TEMİNAT BEDELİ</t>
  </si>
  <si>
    <t>Rizikoda sigortalının ve ya bordrolu personelin sebep olacakları düşme, çarpma, kırılma, devrilme hasarları teminat altına alır. Fiziki zararlar teminatına konu her bir hasarda minimum 100 USD olmak üzere hasarın % 10'u oranında tenzili muafiyet uygulanacaktır. Kompleks içinde bulunan Bayrak direğine takılı olan Bayrakların yırtılması, güneşten solması vb. şekilde hasarlanması halinde poliçe dönemi içerisinde 5 adet bayrak adedi 20,000,-TL den teminata dahil edilmiştir. Her bir hasarda hasarın % 10' u oranında muafiyet uygulanacaktır.</t>
  </si>
  <si>
    <t>Bu sigorta ile, Hukuksal Koruma Sigortasının Genel Şartları hükümleri saklı kalmak kaydıyla, sigorta şirketi, sigortalıya Poliçede gösterilen taşınmaz malın tamamının veya bir bölümünün poliçede gösterilmek kaydıyla kiralayanı, kiracısı veya aynı hak sahibi sıfatlarından biri veya hepsine bağlı olarak sözleşme ya da mevzuattan doğan hak ve yükümlülükleriyle ilgisi olan hukuksal uyuşmazlıkların, sulh yahut ilgili yargılama usulleri çerçevesinde giderilmesinde hukuksal çıkarlarının korunması için yapılması gereken giderler  teminat altına alınmıştır. Her olayda oluşan hasar tutarının % 10`u ödenecek hasar tutarından indirilir.</t>
  </si>
  <si>
    <t>HENÜZ MONTE EDİLMEMİŞ VEYA DEPOLARDA BEKLEYEN MAKİNE VE TESİSATLAR (HAVALANDIRMA TERTİBATI / KALORİFER / BİLGİSAYAR V.B.) YEDEKLERİ İLE BERABER DEMİRBAŞ OLARAK TEMİNATA DAHİLDİR.</t>
  </si>
  <si>
    <t>POLİÇEDE KAYITLI RİZİKO ADRESİNDE FAALİYET GÖSTEREN BAĞIMSIZ TÜZEL VE / VEYA GERÇEK KİŞİLERİN BİNA İÇERİSİNDE YÜRÜTTÜKLERİ FAALİYETLERDEN ÖTÜRÜ OLUŞABİLECEK HASARLAR TEMİNATA DAHİLDİR. RÜCU HAKKI …. SİGORTA ŞİRKETİNE AİTTİR.</t>
  </si>
  <si>
    <t>Kurum içerisinde çalışan tüm sabit elektronik cihazlar ve kurum otoparkına kurulumu yapılacak elektrikli şarz istasyonları elektronik cihaz teminatına dahil edilmiştir. Teminata Deprem dahildir. 16 yıldan eski cihazlar teminat haricidir. Her bir hasarda; cihaz başına minimum 100.USD , hasarın %10`u oranında tenzili muafiyet uygulanır.Teminatın geçerli olabilmesi için Koruyucu Voltaj düzenleyici ve 3 ayda bir bakım şartı vardır.</t>
  </si>
  <si>
    <t>27.06.2026-27.06.2027</t>
  </si>
  <si>
    <t>Tim çatısı altında bulunan ve bu riziko adresinde faal olan kuruluşlara ait demirbaşlar. Kompleks içinde bulunan 48 metrelik bayrak direği Demirbaş teminatına dahildir.</t>
  </si>
  <si>
    <t>HIRSIZLIK TEMİNAT BEDELİ
******************************************************************* 
(DEMİRBAŞ,DEKORASYON, MAKİNE TESİSAT) )</t>
  </si>
  <si>
    <t>Mimarlık mühendislik masrafları sigorta bedelinin %2 si azami 650.000 TL ile sınırlı olacak şekilde dahil edilmiştir.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</si>
</sst>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TL&quot;;\-#,##0.00\ &quot;TL&quot;"/>
    <numFmt numFmtId="165" formatCode="#,##0.00\ &quot;TL&quot;"/>
    <numFmt numFmtId="166" formatCode="#,##0\ &quot;TL&quot;"/>
  </numFmts>
  <fonts count="14">
    <font>
      <sz val="10"/>
      <name val="Arial"/>
      <charset val="162"/>
    </font>
    <font>
      <sz val="11"/>
      <color theme="1"/>
      <name val="Calibri"/>
      <family val="2"/>
      <charset val="162"/>
      <scheme val="minor"/>
    </font>
    <font>
      <sz val="10"/>
      <name val="Helv"/>
      <charset val="204"/>
    </font>
    <font>
      <sz val="10"/>
      <name val="Arial Tur"/>
      <charset val="162"/>
    </font>
    <font>
      <sz val="10"/>
      <name val="Times New Roman"/>
      <family val="1"/>
      <charset val="162"/>
    </font>
    <font>
      <sz val="8"/>
      <name val="Arial"/>
      <family val="2"/>
      <charset val="162"/>
    </font>
    <font>
      <sz val="10"/>
      <name val="Arial"/>
      <family val="2"/>
      <charset val="162"/>
    </font>
    <font>
      <sz val="11"/>
      <name val="Arial"/>
      <family val="2"/>
      <charset val="162"/>
    </font>
    <font>
      <b/>
      <sz val="11"/>
      <color theme="0"/>
      <name val="Arial"/>
      <family val="2"/>
      <charset val="162"/>
    </font>
    <font>
      <b/>
      <sz val="16"/>
      <name val="Arial"/>
      <family val="2"/>
      <charset val="162"/>
    </font>
    <font>
      <b/>
      <sz val="20"/>
      <name val="Arial"/>
      <family val="2"/>
      <charset val="162"/>
    </font>
    <font>
      <u/>
      <sz val="10"/>
      <color theme="10"/>
      <name val="Arial"/>
      <family val="2"/>
      <charset val="162"/>
    </font>
    <font>
      <u/>
      <sz val="16"/>
      <color theme="10"/>
      <name val="Arial"/>
      <family val="2"/>
      <charset val="162"/>
    </font>
    <font>
      <sz val="16"/>
      <name val="Arial"/>
      <family val="2"/>
      <charset val="162"/>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7">
    <xf numFmtId="0" fontId="0" fillId="0" borderId="0"/>
    <xf numFmtId="0" fontId="4" fillId="0" borderId="0"/>
    <xf numFmtId="0" fontId="3" fillId="0" borderId="0"/>
    <xf numFmtId="0" fontId="2" fillId="0" borderId="0"/>
    <xf numFmtId="0" fontId="2" fillId="0" borderId="0"/>
    <xf numFmtId="0" fontId="1" fillId="0" borderId="0"/>
    <xf numFmtId="0" fontId="11" fillId="0" borderId="0" applyNumberFormat="0" applyFill="0" applyBorder="0" applyAlignment="0" applyProtection="0"/>
  </cellStyleXfs>
  <cellXfs count="68">
    <xf numFmtId="0" fontId="0" fillId="0" borderId="0" xfId="0"/>
    <xf numFmtId="0" fontId="6" fillId="0" borderId="0" xfId="2" applyFont="1" applyAlignment="1">
      <alignment vertical="center"/>
    </xf>
    <xf numFmtId="0" fontId="5" fillId="0" borderId="0" xfId="3" applyFont="1" applyAlignment="1">
      <alignment vertical="center"/>
    </xf>
    <xf numFmtId="0" fontId="6" fillId="0" borderId="0" xfId="0" applyFont="1" applyAlignment="1">
      <alignment vertical="center"/>
    </xf>
    <xf numFmtId="0" fontId="5" fillId="0" borderId="0" xfId="3" applyFont="1" applyAlignment="1">
      <alignment horizontal="center" vertical="center"/>
    </xf>
    <xf numFmtId="0" fontId="6" fillId="0" borderId="0" xfId="2" applyFont="1" applyAlignment="1">
      <alignment horizontal="center" vertical="center"/>
    </xf>
    <xf numFmtId="0" fontId="5" fillId="0" borderId="0" xfId="2" applyFont="1" applyAlignment="1">
      <alignment vertical="center"/>
    </xf>
    <xf numFmtId="164" fontId="6" fillId="0" borderId="0" xfId="2" applyNumberFormat="1" applyFont="1" applyAlignment="1">
      <alignment vertical="center"/>
    </xf>
    <xf numFmtId="0" fontId="7" fillId="0" borderId="0" xfId="2" applyFont="1" applyAlignment="1">
      <alignment vertical="center"/>
    </xf>
    <xf numFmtId="0" fontId="6" fillId="0" borderId="0" xfId="0" applyFont="1" applyAlignment="1">
      <alignment horizontal="center" vertical="center"/>
    </xf>
    <xf numFmtId="0" fontId="5" fillId="0" borderId="0" xfId="3" applyFont="1" applyAlignment="1">
      <alignment vertical="center" wrapText="1"/>
    </xf>
    <xf numFmtId="0" fontId="9" fillId="0" borderId="1" xfId="3" applyFont="1" applyFill="1" applyBorder="1" applyAlignment="1" applyProtection="1">
      <alignment horizontal="left" vertical="center"/>
      <protection locked="0"/>
    </xf>
    <xf numFmtId="0" fontId="9" fillId="0" borderId="4"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center" vertical="center" wrapText="1"/>
      <protection locked="0"/>
    </xf>
    <xf numFmtId="0" fontId="9" fillId="0" borderId="1" xfId="1" applyFont="1" applyFill="1" applyBorder="1" applyAlignment="1" applyProtection="1">
      <alignment horizontal="left" vertical="center" wrapText="1"/>
      <protection locked="0"/>
    </xf>
    <xf numFmtId="166" fontId="9" fillId="0" borderId="1" xfId="1" applyNumberFormat="1" applyFont="1" applyFill="1" applyBorder="1" applyAlignment="1" applyProtection="1">
      <alignment horizontal="center" vertical="center"/>
      <protection locked="0"/>
    </xf>
    <xf numFmtId="165" fontId="9" fillId="0" borderId="1" xfId="1" applyNumberFormat="1" applyFont="1" applyFill="1" applyBorder="1" applyAlignment="1" applyProtection="1">
      <alignment horizontal="center" vertical="center" wrapText="1"/>
      <protection locked="0"/>
    </xf>
    <xf numFmtId="164" fontId="9" fillId="0" borderId="1" xfId="1" applyNumberFormat="1" applyFont="1" applyFill="1" applyBorder="1" applyAlignment="1" applyProtection="1">
      <alignment vertical="center"/>
      <protection locked="0"/>
    </xf>
    <xf numFmtId="3" fontId="9" fillId="0" borderId="5" xfId="1" applyNumberFormat="1" applyFont="1" applyFill="1" applyBorder="1" applyAlignment="1" applyProtection="1">
      <alignment horizontal="center" vertical="center"/>
      <protection locked="0"/>
    </xf>
    <xf numFmtId="166" fontId="9" fillId="0" borderId="4" xfId="1" applyNumberFormat="1" applyFont="1" applyFill="1" applyBorder="1" applyAlignment="1" applyProtection="1">
      <alignment horizontal="center" vertical="center"/>
      <protection locked="0"/>
    </xf>
    <xf numFmtId="0" fontId="9" fillId="0" borderId="1" xfId="3" applyFont="1" applyFill="1" applyBorder="1" applyAlignment="1" applyProtection="1">
      <alignment vertical="center"/>
      <protection locked="0"/>
    </xf>
    <xf numFmtId="0" fontId="9" fillId="0" borderId="1" xfId="3" applyFont="1" applyFill="1" applyBorder="1" applyAlignment="1" applyProtection="1">
      <alignment vertical="center" wrapText="1"/>
      <protection locked="0"/>
    </xf>
    <xf numFmtId="165" fontId="9" fillId="0" borderId="1" xfId="1" applyNumberFormat="1" applyFont="1" applyFill="1" applyBorder="1" applyAlignment="1" applyProtection="1">
      <alignment horizontal="left" vertical="center" wrapText="1"/>
      <protection locked="0"/>
    </xf>
    <xf numFmtId="3" fontId="9" fillId="0" borderId="1" xfId="1" applyNumberFormat="1" applyFont="1" applyFill="1" applyBorder="1" applyAlignment="1" applyProtection="1">
      <alignment horizontal="center" vertical="center"/>
      <protection locked="0"/>
    </xf>
    <xf numFmtId="164" fontId="9" fillId="0" borderId="1" xfId="1" applyNumberFormat="1" applyFont="1" applyFill="1" applyBorder="1" applyAlignment="1" applyProtection="1">
      <alignment vertical="center" wrapText="1"/>
      <protection locked="0"/>
    </xf>
    <xf numFmtId="0" fontId="9" fillId="0" borderId="4" xfId="3" applyFont="1" applyFill="1" applyBorder="1" applyAlignment="1" applyProtection="1">
      <alignment horizontal="center" vertical="center" wrapText="1"/>
      <protection locked="0"/>
    </xf>
    <xf numFmtId="0" fontId="9" fillId="0" borderId="1" xfId="3" applyFont="1" applyFill="1" applyBorder="1" applyAlignment="1" applyProtection="1">
      <alignment horizontal="left" vertical="center" wrapText="1"/>
      <protection locked="0"/>
    </xf>
    <xf numFmtId="0" fontId="9" fillId="0" borderId="1" xfId="3" applyFont="1" applyFill="1" applyBorder="1" applyAlignment="1" applyProtection="1">
      <alignment horizontal="center" vertical="center" wrapText="1"/>
      <protection locked="0"/>
    </xf>
    <xf numFmtId="0" fontId="9" fillId="0" borderId="1" xfId="1" applyFont="1" applyFill="1" applyBorder="1" applyAlignment="1" applyProtection="1">
      <alignment vertical="center"/>
      <protection locked="0"/>
    </xf>
    <xf numFmtId="166" fontId="9" fillId="0" borderId="1" xfId="1" applyNumberFormat="1" applyFont="1" applyFill="1" applyBorder="1" applyAlignment="1" applyProtection="1">
      <alignment horizontal="center" vertical="center" wrapText="1"/>
      <protection locked="0"/>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9" fillId="0" borderId="1" xfId="1" applyFont="1" applyFill="1" applyBorder="1" applyAlignment="1" applyProtection="1">
      <alignment horizontal="center" vertical="center"/>
      <protection locked="0"/>
    </xf>
    <xf numFmtId="0" fontId="9" fillId="0" borderId="5" xfId="3" applyFont="1" applyFill="1" applyBorder="1" applyAlignment="1" applyProtection="1">
      <alignment horizontal="left" vertical="center" wrapText="1"/>
      <protection locked="0"/>
    </xf>
    <xf numFmtId="0" fontId="9" fillId="0" borderId="6" xfId="3" applyFont="1" applyFill="1" applyBorder="1" applyAlignment="1" applyProtection="1">
      <alignment horizontal="left" vertical="center" wrapText="1"/>
      <protection locked="0"/>
    </xf>
    <xf numFmtId="0" fontId="9" fillId="0" borderId="4" xfId="3" applyFont="1" applyFill="1" applyBorder="1" applyAlignment="1" applyProtection="1">
      <alignment horizontal="left" vertical="center" wrapText="1"/>
      <protection locked="0"/>
    </xf>
    <xf numFmtId="165" fontId="9" fillId="0" borderId="5" xfId="1" applyNumberFormat="1" applyFont="1" applyFill="1" applyBorder="1" applyAlignment="1" applyProtection="1">
      <alignment horizontal="center" vertical="center" wrapText="1"/>
      <protection locked="0"/>
    </xf>
    <xf numFmtId="165" fontId="9" fillId="0" borderId="6" xfId="1" applyNumberFormat="1" applyFont="1" applyFill="1" applyBorder="1" applyAlignment="1" applyProtection="1">
      <alignment horizontal="center" vertical="center" wrapText="1"/>
      <protection locked="0"/>
    </xf>
    <xf numFmtId="165" fontId="9" fillId="0" borderId="4" xfId="1" applyNumberFormat="1" applyFont="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wrapText="1"/>
      <protection locked="0"/>
    </xf>
    <xf numFmtId="0" fontId="9" fillId="0" borderId="7" xfId="1" applyFont="1" applyFill="1" applyBorder="1" applyAlignment="1" applyProtection="1">
      <alignment horizontal="center" vertical="center" wrapText="1"/>
      <protection locked="0"/>
    </xf>
    <xf numFmtId="0" fontId="9" fillId="0" borderId="3" xfId="1" applyFont="1" applyFill="1" applyBorder="1" applyAlignment="1" applyProtection="1">
      <alignment horizontal="center" vertical="center" wrapText="1"/>
      <protection locked="0"/>
    </xf>
    <xf numFmtId="0" fontId="9" fillId="0" borderId="2" xfId="1" applyFont="1" applyFill="1" applyBorder="1" applyAlignment="1" applyProtection="1">
      <alignment horizontal="center" vertical="center"/>
      <protection locked="0"/>
    </xf>
    <xf numFmtId="0" fontId="9" fillId="0" borderId="7" xfId="1" applyFont="1" applyFill="1" applyBorder="1" applyAlignment="1" applyProtection="1">
      <alignment horizontal="center" vertical="center"/>
      <protection locked="0"/>
    </xf>
    <xf numFmtId="0" fontId="9" fillId="0" borderId="3" xfId="1" applyFont="1" applyFill="1" applyBorder="1" applyAlignment="1" applyProtection="1">
      <alignment horizontal="center" vertical="center"/>
      <protection locked="0"/>
    </xf>
    <xf numFmtId="0" fontId="9" fillId="0" borderId="5" xfId="3" applyFont="1" applyFill="1" applyBorder="1" applyAlignment="1" applyProtection="1">
      <alignment horizontal="center" vertical="center" wrapText="1"/>
      <protection locked="0"/>
    </xf>
    <xf numFmtId="0" fontId="9" fillId="0" borderId="4" xfId="3" applyFont="1" applyFill="1" applyBorder="1" applyAlignment="1" applyProtection="1">
      <alignment horizontal="center" vertical="center" wrapText="1"/>
      <protection locked="0"/>
    </xf>
    <xf numFmtId="0" fontId="9" fillId="0" borderId="6" xfId="3" applyFont="1" applyFill="1" applyBorder="1" applyAlignment="1" applyProtection="1">
      <alignment horizontal="center" vertical="center" wrapText="1"/>
      <protection locked="0"/>
    </xf>
    <xf numFmtId="0" fontId="9" fillId="0" borderId="2" xfId="3" applyFont="1" applyFill="1" applyBorder="1" applyAlignment="1" applyProtection="1">
      <alignment horizontal="center" vertical="center"/>
      <protection locked="0"/>
    </xf>
    <xf numFmtId="0" fontId="9" fillId="0" borderId="3" xfId="3" applyFont="1" applyFill="1" applyBorder="1" applyAlignment="1" applyProtection="1">
      <alignment horizontal="center" vertical="center"/>
      <protection locked="0"/>
    </xf>
    <xf numFmtId="0" fontId="9" fillId="0" borderId="1" xfId="1" applyFont="1" applyFill="1" applyBorder="1" applyAlignment="1" applyProtection="1">
      <alignment horizontal="center" vertical="center" wrapText="1"/>
      <protection locked="0"/>
    </xf>
    <xf numFmtId="0" fontId="9" fillId="0" borderId="2" xfId="2" applyFont="1" applyFill="1" applyBorder="1" applyAlignment="1" applyProtection="1">
      <alignment horizontal="center" vertical="center"/>
      <protection locked="0"/>
    </xf>
    <xf numFmtId="0" fontId="9" fillId="0" borderId="7" xfId="2" applyFont="1" applyFill="1" applyBorder="1" applyAlignment="1" applyProtection="1">
      <alignment horizontal="center" vertical="center"/>
      <protection locked="0"/>
    </xf>
    <xf numFmtId="0" fontId="9" fillId="0" borderId="3" xfId="2" applyFont="1" applyFill="1" applyBorder="1" applyAlignment="1" applyProtection="1">
      <alignment horizontal="center" vertical="center"/>
      <protection locked="0"/>
    </xf>
    <xf numFmtId="1" fontId="9" fillId="0" borderId="2" xfId="3" applyNumberFormat="1" applyFont="1" applyFill="1" applyBorder="1" applyAlignment="1" applyProtection="1">
      <alignment horizontal="center" vertical="center"/>
      <protection locked="0"/>
    </xf>
    <xf numFmtId="1" fontId="9" fillId="0" borderId="3" xfId="3" applyNumberFormat="1" applyFont="1" applyFill="1" applyBorder="1" applyAlignment="1" applyProtection="1">
      <alignment horizontal="center" vertical="center"/>
      <protection locked="0"/>
    </xf>
    <xf numFmtId="1" fontId="12" fillId="0" borderId="2" xfId="6" applyNumberFormat="1" applyFont="1" applyFill="1" applyBorder="1" applyAlignment="1" applyProtection="1">
      <alignment horizontal="center" vertical="center"/>
      <protection locked="0"/>
    </xf>
    <xf numFmtId="1" fontId="12" fillId="0" borderId="3" xfId="6" applyNumberFormat="1" applyFont="1" applyFill="1" applyBorder="1" applyAlignment="1" applyProtection="1">
      <alignment horizontal="center" vertical="center"/>
      <protection locked="0"/>
    </xf>
    <xf numFmtId="14" fontId="9" fillId="0" borderId="1" xfId="3" applyNumberFormat="1" applyFont="1" applyFill="1" applyBorder="1" applyAlignment="1" applyProtection="1">
      <alignment horizontal="center" vertical="center"/>
      <protection locked="0"/>
    </xf>
    <xf numFmtId="9" fontId="9" fillId="0" borderId="1" xfId="3" applyNumberFormat="1" applyFont="1" applyFill="1" applyBorder="1" applyAlignment="1" applyProtection="1">
      <alignment horizontal="center" vertical="center"/>
      <protection locked="0"/>
    </xf>
    <xf numFmtId="9" fontId="9" fillId="0" borderId="2" xfId="3" applyNumberFormat="1" applyFont="1" applyFill="1" applyBorder="1" applyAlignment="1" applyProtection="1">
      <alignment horizontal="center" vertical="center"/>
      <protection locked="0"/>
    </xf>
    <xf numFmtId="9" fontId="9" fillId="0" borderId="3" xfId="3" applyNumberFormat="1" applyFont="1" applyFill="1" applyBorder="1" applyAlignment="1" applyProtection="1">
      <alignment horizontal="center" vertical="center"/>
      <protection locked="0"/>
    </xf>
    <xf numFmtId="0" fontId="9" fillId="0" borderId="1" xfId="3" applyFont="1" applyFill="1" applyBorder="1" applyAlignment="1" applyProtection="1">
      <alignment horizontal="center" vertical="center"/>
      <protection locked="0"/>
    </xf>
    <xf numFmtId="1" fontId="9" fillId="0" borderId="1" xfId="3" applyNumberFormat="1" applyFont="1" applyFill="1" applyBorder="1" applyAlignment="1" applyProtection="1">
      <alignment horizontal="center" vertical="center"/>
      <protection locked="0"/>
    </xf>
    <xf numFmtId="0" fontId="10" fillId="0" borderId="1" xfId="0" applyFont="1" applyFill="1" applyBorder="1" applyAlignment="1">
      <alignment horizontal="center" vertical="center"/>
    </xf>
    <xf numFmtId="0" fontId="8" fillId="0" borderId="1" xfId="3" applyFont="1" applyFill="1" applyBorder="1" applyAlignment="1" applyProtection="1">
      <alignment horizontal="center" vertical="center"/>
      <protection locked="0"/>
    </xf>
    <xf numFmtId="2" fontId="9" fillId="0" borderId="1" xfId="3" applyNumberFormat="1" applyFont="1" applyFill="1" applyBorder="1" applyAlignment="1" applyProtection="1">
      <alignment horizontal="center" vertical="center"/>
      <protection locked="0"/>
    </xf>
    <xf numFmtId="2" fontId="9" fillId="0" borderId="1" xfId="3" applyNumberFormat="1" applyFont="1" applyFill="1" applyBorder="1" applyAlignment="1" applyProtection="1">
      <alignment horizontal="center" vertical="center" wrapText="1"/>
      <protection locked="0"/>
    </xf>
  </cellXfs>
  <cellStyles count="7">
    <cellStyle name="Köprü" xfId="6" builtinId="8"/>
    <cellStyle name="Normal" xfId="0" builtinId="0"/>
    <cellStyle name="Normal 2" xfId="5" xr:uid="{00000000-0005-0000-0000-000002000000}"/>
    <cellStyle name="Normal_10193" xfId="1" xr:uid="{00000000-0005-0000-0000-000003000000}"/>
    <cellStyle name="Normal_Sayfa1" xfId="2" xr:uid="{00000000-0005-0000-0000-000004000000}"/>
    <cellStyle name="Normal_Sayfa1_1" xfId="3" xr:uid="{00000000-0005-0000-0000-000005000000}"/>
    <cellStyle name="Stil 1"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E6E9E8"/>
      <rgbColor rgb="00003366"/>
      <rgbColor rgb="00339966"/>
      <rgbColor rgb="00003300"/>
      <rgbColor rgb="00333300"/>
      <rgbColor rgb="00993300"/>
      <rgbColor rgb="00993366"/>
      <rgbColor rgb="00003399"/>
      <rgbColor rgb="00333333"/>
    </indexedColors>
    <mruColors>
      <color rgb="FFEAEAEA"/>
      <color rgb="FF4D4D4D"/>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Modül">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7500"/>
                <a:satMod val="137000"/>
              </a:schemeClr>
            </a:gs>
            <a:gs pos="55000">
              <a:schemeClr val="phClr">
                <a:shade val="69000"/>
                <a:satMod val="137000"/>
              </a:schemeClr>
            </a:gs>
            <a:gs pos="100000">
              <a:schemeClr val="phClr">
                <a:shade val="98000"/>
                <a:satMod val="137000"/>
              </a:schemeClr>
            </a:gs>
          </a:gsLst>
          <a:lin ang="16200000" scaled="0"/>
        </a:gradFill>
      </a:fillStyleLst>
      <a:lnStyleLst>
        <a:ln w="6350" cap="rnd" cmpd="sng" algn="ctr">
          <a:solidFill>
            <a:schemeClr val="phClr">
              <a:shade val="95000"/>
              <a:satMod val="105000"/>
            </a:schemeClr>
          </a:solidFill>
          <a:prstDash val="solid"/>
        </a:ln>
        <a:ln w="48000" cap="flat" cmpd="thickThin" algn="ctr">
          <a:solidFill>
            <a:schemeClr val="phClr"/>
          </a:solidFill>
          <a:prstDash val="solid"/>
        </a:ln>
        <a:ln w="48500" cap="flat" cmpd="thickThin" algn="ctr">
          <a:solidFill>
            <a:schemeClr val="phClr"/>
          </a:solidFill>
          <a:prstDash val="solid"/>
        </a:ln>
      </a:lnStyleLst>
      <a:effectStyleLst>
        <a:effectStyle>
          <a:effectLst>
            <a:outerShdw blurRad="45000" dist="25000" dir="5400000" rotWithShape="0">
              <a:srgbClr val="000000">
                <a:alpha val="38000"/>
              </a:srgbClr>
            </a:outerShdw>
          </a:effectLst>
        </a:effectStyle>
        <a:effectStyle>
          <a:effectLst>
            <a:outerShdw blurRad="39000" dist="25400" dir="5400000" rotWithShape="0">
              <a:srgbClr val="000000">
                <a:alpha val="38000"/>
              </a:srgbClr>
            </a:outerShdw>
          </a:effectLst>
        </a:effectStyle>
        <a:effectStyle>
          <a:effectLst>
            <a:outerShdw blurRad="39000" dist="25400" dir="5400000" rotWithShape="0">
              <a:srgbClr val="000000">
                <a:alpha val="38000"/>
              </a:srgbClr>
            </a:outerShdw>
          </a:effectLst>
          <a:scene3d>
            <a:camera prst="orthographicFront" fov="0">
              <a:rot lat="0" lon="0" rev="0"/>
            </a:camera>
            <a:lightRig rig="threePt" dir="t">
              <a:rot lat="0" lon="0" rev="1800000"/>
            </a:lightRig>
          </a:scene3d>
          <a:sp3d prstMaterial="matte">
            <a:bevelT h="200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engizkabali@tim.org.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S108"/>
  <sheetViews>
    <sheetView tabSelected="1" view="pageBreakPreview" zoomScale="60" zoomScaleNormal="60" workbookViewId="0">
      <selection sqref="A1:C1"/>
    </sheetView>
  </sheetViews>
  <sheetFormatPr defaultColWidth="9.28515625" defaultRowHeight="21.75" customHeight="1"/>
  <cols>
    <col min="1" max="1" width="85.42578125" style="3" bestFit="1" customWidth="1"/>
    <col min="2" max="2" width="27" style="9" bestFit="1" customWidth="1"/>
    <col min="3" max="3" width="96.42578125" style="3" customWidth="1"/>
    <col min="4" max="16384" width="9.28515625" style="3"/>
  </cols>
  <sheetData>
    <row r="1" spans="1:224" ht="30" customHeight="1">
      <c r="A1" s="64" t="s">
        <v>19</v>
      </c>
      <c r="B1" s="64"/>
      <c r="C1" s="64"/>
    </row>
    <row r="2" spans="1:224" s="1" customFormat="1" ht="29.25" customHeight="1">
      <c r="A2" s="65"/>
      <c r="B2" s="65"/>
      <c r="C2" s="65"/>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row>
    <row r="3" spans="1:224" s="1" customFormat="1" ht="30" customHeight="1">
      <c r="A3" s="11" t="s">
        <v>20</v>
      </c>
      <c r="B3" s="66" t="s">
        <v>59</v>
      </c>
      <c r="C3" s="66"/>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row>
    <row r="4" spans="1:224" s="1" customFormat="1" ht="30" customHeight="1">
      <c r="A4" s="11" t="s">
        <v>21</v>
      </c>
      <c r="B4" s="62">
        <v>8790320084</v>
      </c>
      <c r="C4" s="62"/>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c r="GT4" s="2"/>
      <c r="GU4" s="2"/>
      <c r="GV4" s="2"/>
      <c r="GW4" s="2"/>
      <c r="GX4" s="2"/>
      <c r="GY4" s="2"/>
      <c r="GZ4" s="2"/>
      <c r="HA4" s="2"/>
      <c r="HB4" s="2"/>
      <c r="HC4" s="2"/>
      <c r="HD4" s="2"/>
      <c r="HE4" s="2"/>
      <c r="HF4" s="2"/>
      <c r="HG4" s="2"/>
      <c r="HH4" s="2"/>
      <c r="HI4" s="2"/>
      <c r="HJ4" s="2"/>
      <c r="HK4" s="2"/>
      <c r="HL4" s="2"/>
      <c r="HM4" s="2"/>
      <c r="HN4" s="2"/>
      <c r="HO4" s="2"/>
      <c r="HP4" s="2"/>
    </row>
    <row r="5" spans="1:224" s="1" customFormat="1" ht="45" customHeight="1">
      <c r="A5" s="11" t="s">
        <v>1</v>
      </c>
      <c r="B5" s="67" t="s">
        <v>77</v>
      </c>
      <c r="C5" s="67"/>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row>
    <row r="6" spans="1:224" s="1" customFormat="1" ht="29.25" customHeight="1">
      <c r="A6" s="11" t="s">
        <v>0</v>
      </c>
      <c r="B6" s="63" t="s">
        <v>69</v>
      </c>
      <c r="C6" s="63"/>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2"/>
      <c r="EZ6" s="2"/>
      <c r="FA6" s="2"/>
      <c r="FB6" s="2"/>
      <c r="FC6" s="2"/>
      <c r="FD6" s="2"/>
      <c r="FE6" s="2"/>
      <c r="FF6" s="2"/>
      <c r="FG6" s="2"/>
      <c r="FH6" s="2"/>
      <c r="FI6" s="2"/>
      <c r="FJ6" s="2"/>
      <c r="FK6" s="2"/>
      <c r="FL6" s="2"/>
      <c r="FM6" s="2"/>
      <c r="FN6" s="2"/>
      <c r="FO6" s="2"/>
      <c r="FP6" s="2"/>
      <c r="FQ6" s="2"/>
      <c r="FR6" s="2"/>
      <c r="FS6" s="2"/>
      <c r="FT6" s="2"/>
      <c r="FU6" s="2"/>
      <c r="FV6" s="2"/>
      <c r="FW6" s="2"/>
      <c r="FX6" s="2"/>
      <c r="FY6" s="2"/>
      <c r="FZ6" s="2"/>
      <c r="GA6" s="2"/>
      <c r="GB6" s="2"/>
      <c r="GC6" s="2"/>
      <c r="GD6" s="2"/>
      <c r="GE6" s="2"/>
      <c r="GF6" s="2"/>
      <c r="GG6" s="2"/>
      <c r="GH6" s="2"/>
      <c r="GI6" s="2"/>
      <c r="GJ6" s="2"/>
      <c r="GK6" s="2"/>
      <c r="GL6" s="2"/>
      <c r="GM6" s="2"/>
      <c r="GN6" s="2"/>
      <c r="GO6" s="2"/>
      <c r="GP6" s="2"/>
      <c r="GQ6" s="2"/>
      <c r="GR6" s="2"/>
      <c r="GS6" s="2"/>
      <c r="GT6" s="2"/>
      <c r="GU6" s="2"/>
      <c r="GV6" s="2"/>
      <c r="GW6" s="2"/>
      <c r="GX6" s="2"/>
      <c r="GY6" s="2"/>
      <c r="GZ6" s="2"/>
      <c r="HA6" s="2"/>
      <c r="HB6" s="2"/>
      <c r="HC6" s="2"/>
      <c r="HD6" s="2"/>
      <c r="HE6" s="2"/>
      <c r="HF6" s="2"/>
      <c r="HG6" s="2"/>
      <c r="HH6" s="2"/>
      <c r="HI6" s="2"/>
      <c r="HJ6" s="2"/>
      <c r="HK6" s="2"/>
      <c r="HL6" s="2"/>
      <c r="HM6" s="2"/>
      <c r="HN6" s="2"/>
      <c r="HO6" s="2"/>
      <c r="HP6" s="2"/>
    </row>
    <row r="7" spans="1:224" s="1" customFormat="1" ht="30" customHeight="1">
      <c r="A7" s="11" t="s">
        <v>55</v>
      </c>
      <c r="B7" s="54" t="s">
        <v>70</v>
      </c>
      <c r="C7" s="55"/>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row>
    <row r="8" spans="1:224" s="1" customFormat="1" ht="30" customHeight="1">
      <c r="A8" s="11" t="s">
        <v>56</v>
      </c>
      <c r="B8" s="54" t="s">
        <v>72</v>
      </c>
      <c r="C8" s="55"/>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row>
    <row r="9" spans="1:224" s="1" customFormat="1" ht="30" customHeight="1">
      <c r="A9" s="11" t="s">
        <v>78</v>
      </c>
      <c r="B9" s="56" t="s">
        <v>79</v>
      </c>
      <c r="C9" s="57"/>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row>
    <row r="10" spans="1:224" s="1" customFormat="1" ht="30" customHeight="1">
      <c r="A10" s="11" t="s">
        <v>22</v>
      </c>
      <c r="B10" s="58" t="s">
        <v>138</v>
      </c>
      <c r="C10" s="58"/>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c r="DU10" s="2"/>
      <c r="DV10" s="2"/>
      <c r="DW10" s="2"/>
      <c r="DX10" s="2"/>
      <c r="DY10" s="2"/>
      <c r="DZ10" s="2"/>
      <c r="EA10" s="2"/>
      <c r="EB10" s="2"/>
      <c r="EC10" s="2"/>
      <c r="ED10" s="2"/>
      <c r="EE10" s="2"/>
      <c r="EF10" s="2"/>
      <c r="EG10" s="2"/>
      <c r="EH10" s="2"/>
      <c r="EI10" s="2"/>
      <c r="EJ10" s="2"/>
      <c r="EK10" s="2"/>
      <c r="EL10" s="2"/>
      <c r="EM10" s="2"/>
      <c r="EN10" s="2"/>
      <c r="EO10" s="2"/>
      <c r="EP10" s="2"/>
      <c r="EQ10" s="2"/>
      <c r="ER10" s="2"/>
      <c r="ES10" s="2"/>
      <c r="ET10" s="2"/>
      <c r="EU10" s="2"/>
      <c r="EV10" s="2"/>
      <c r="EW10" s="2"/>
      <c r="EX10" s="2"/>
      <c r="EY10" s="2"/>
      <c r="EZ10" s="2"/>
      <c r="FA10" s="2"/>
      <c r="FB10" s="2"/>
      <c r="FC10" s="2"/>
      <c r="FD10" s="2"/>
      <c r="FE10" s="2"/>
      <c r="FF10" s="2"/>
      <c r="FG10" s="2"/>
      <c r="FH10" s="2"/>
      <c r="FI10" s="2"/>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row>
    <row r="11" spans="1:224" s="1" customFormat="1" ht="30" customHeight="1">
      <c r="A11" s="11" t="s">
        <v>54</v>
      </c>
      <c r="B11" s="59">
        <v>0.4</v>
      </c>
      <c r="C11" s="59"/>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row>
    <row r="12" spans="1:224" s="1" customFormat="1" ht="30" customHeight="1">
      <c r="A12" s="11" t="s">
        <v>52</v>
      </c>
      <c r="B12" s="60">
        <v>0.2</v>
      </c>
      <c r="C12" s="61"/>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row>
    <row r="13" spans="1:224" s="1" customFormat="1" ht="30" customHeight="1">
      <c r="A13" s="11" t="s">
        <v>57</v>
      </c>
      <c r="B13" s="54" t="s">
        <v>76</v>
      </c>
      <c r="C13" s="55"/>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row>
    <row r="14" spans="1:224" s="1" customFormat="1" ht="30" customHeight="1">
      <c r="A14" s="11" t="s">
        <v>13</v>
      </c>
      <c r="B14" s="62" t="s">
        <v>60</v>
      </c>
      <c r="C14" s="6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row>
    <row r="15" spans="1:224" s="1" customFormat="1" ht="30" customHeight="1">
      <c r="A15" s="11" t="s">
        <v>14</v>
      </c>
      <c r="B15" s="60">
        <v>0.02</v>
      </c>
      <c r="C15" s="49"/>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row>
    <row r="16" spans="1:224" s="1" customFormat="1" ht="30" customHeight="1">
      <c r="A16" s="11" t="s">
        <v>73</v>
      </c>
      <c r="B16" s="60" t="s">
        <v>32</v>
      </c>
      <c r="C16" s="61"/>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row>
    <row r="17" spans="1:227" s="1" customFormat="1" ht="30" customHeight="1">
      <c r="A17" s="11" t="s">
        <v>23</v>
      </c>
      <c r="B17" s="48" t="s">
        <v>71</v>
      </c>
      <c r="C17" s="49"/>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row>
    <row r="18" spans="1:227" s="1" customFormat="1" ht="30" customHeight="1">
      <c r="A18" s="11" t="s">
        <v>48</v>
      </c>
      <c r="B18" s="48" t="s">
        <v>51</v>
      </c>
      <c r="C18" s="49"/>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row>
    <row r="19" spans="1:227" s="1" customFormat="1" ht="30" customHeight="1">
      <c r="A19" s="11" t="s">
        <v>49</v>
      </c>
      <c r="B19" s="48" t="s">
        <v>50</v>
      </c>
      <c r="C19" s="49"/>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row>
    <row r="20" spans="1:227" s="1" customFormat="1" ht="60" customHeight="1">
      <c r="A20" s="50" t="s">
        <v>24</v>
      </c>
      <c r="B20" s="50"/>
      <c r="C20" s="50"/>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row>
    <row r="21" spans="1:227" s="5" customFormat="1" ht="51" customHeight="1">
      <c r="A21" s="12" t="s">
        <v>12</v>
      </c>
      <c r="B21" s="13" t="s">
        <v>11</v>
      </c>
      <c r="C21" s="13" t="s">
        <v>15</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row>
    <row r="22" spans="1:227" s="1" customFormat="1" ht="51" customHeight="1">
      <c r="A22" s="14" t="s">
        <v>44</v>
      </c>
      <c r="B22" s="15">
        <f>1500000000*1.3</f>
        <v>1950000000</v>
      </c>
      <c r="C22" s="16" t="s">
        <v>80</v>
      </c>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row>
    <row r="23" spans="1:227" s="1" customFormat="1" ht="93.75" customHeight="1">
      <c r="A23" s="14" t="s">
        <v>45</v>
      </c>
      <c r="B23" s="15">
        <f>58800000*1.3</f>
        <v>76440000</v>
      </c>
      <c r="C23" s="16" t="s">
        <v>139</v>
      </c>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row>
    <row r="24" spans="1:227" s="1" customFormat="1" ht="90" customHeight="1">
      <c r="A24" s="14" t="s">
        <v>46</v>
      </c>
      <c r="B24" s="15">
        <f>2800000*1.3</f>
        <v>3640000</v>
      </c>
      <c r="C24" s="16" t="s">
        <v>81</v>
      </c>
      <c r="D24" s="10"/>
      <c r="E24" s="10"/>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row>
    <row r="25" spans="1:227" s="1" customFormat="1" ht="30" customHeight="1">
      <c r="A25" s="14" t="s">
        <v>47</v>
      </c>
      <c r="B25" s="15">
        <f>196000000*1.3</f>
        <v>254800000</v>
      </c>
      <c r="C25" s="16" t="s">
        <v>130</v>
      </c>
      <c r="D25" s="10"/>
      <c r="E25" s="10"/>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row>
    <row r="26" spans="1:227" s="1" customFormat="1" ht="30" customHeight="1">
      <c r="A26" s="14" t="s">
        <v>8</v>
      </c>
      <c r="B26" s="15">
        <f>19600000*1.3</f>
        <v>25480000</v>
      </c>
      <c r="C26" s="16" t="s">
        <v>129</v>
      </c>
      <c r="D26" s="10"/>
      <c r="E26" s="10"/>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row>
    <row r="27" spans="1:227" s="1" customFormat="1" ht="90" customHeight="1">
      <c r="A27" s="14" t="s">
        <v>43</v>
      </c>
      <c r="B27" s="15">
        <f>1050000*1.3</f>
        <v>1365000</v>
      </c>
      <c r="C27" s="16" t="s">
        <v>82</v>
      </c>
      <c r="D27" s="10"/>
      <c r="E27" s="10"/>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row>
    <row r="28" spans="1:227" s="1" customFormat="1" ht="45" customHeight="1">
      <c r="A28" s="42" t="s">
        <v>38</v>
      </c>
      <c r="B28" s="43"/>
      <c r="C28" s="44"/>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row>
    <row r="29" spans="1:227" s="1" customFormat="1" ht="90" customHeight="1">
      <c r="A29" s="17" t="s">
        <v>39</v>
      </c>
      <c r="B29" s="18">
        <v>20</v>
      </c>
      <c r="C29" s="45" t="s">
        <v>83</v>
      </c>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row>
    <row r="30" spans="1:227" s="1" customFormat="1" ht="90.75" customHeight="1">
      <c r="A30" s="17" t="s">
        <v>40</v>
      </c>
      <c r="B30" s="15">
        <f>340000*1.3</f>
        <v>442000</v>
      </c>
      <c r="C30" s="45"/>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S30" s="7"/>
    </row>
    <row r="31" spans="1:227" s="1" customFormat="1" ht="90" customHeight="1">
      <c r="A31" s="17" t="s">
        <v>41</v>
      </c>
      <c r="B31" s="19">
        <f>3340000*1.3</f>
        <v>4342000</v>
      </c>
      <c r="C31" s="46"/>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S31" s="7">
        <f>SUM(B31:HR31)</f>
        <v>4342000</v>
      </c>
    </row>
    <row r="32" spans="1:227" s="1" customFormat="1" ht="45.75" customHeight="1">
      <c r="A32" s="51" t="s">
        <v>16</v>
      </c>
      <c r="B32" s="52"/>
      <c r="C32" s="53"/>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2"/>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c r="GT32" s="2"/>
      <c r="GU32" s="2"/>
      <c r="GV32" s="2"/>
      <c r="GW32" s="2"/>
      <c r="GX32" s="2"/>
      <c r="GY32" s="2"/>
      <c r="GZ32" s="2"/>
      <c r="HA32" s="2"/>
      <c r="HB32" s="2"/>
      <c r="HC32" s="2"/>
      <c r="HD32" s="2"/>
      <c r="HE32" s="2"/>
      <c r="HF32" s="2"/>
      <c r="HG32" s="2"/>
      <c r="HH32" s="2"/>
      <c r="HI32" s="2"/>
      <c r="HJ32" s="2"/>
      <c r="HK32" s="2"/>
      <c r="HL32" s="2"/>
      <c r="HM32" s="2"/>
      <c r="HN32" s="2"/>
      <c r="HO32" s="2"/>
      <c r="HS32" s="7"/>
    </row>
    <row r="33" spans="1:223" s="1" customFormat="1" ht="99" customHeight="1">
      <c r="A33" s="20" t="s">
        <v>9</v>
      </c>
      <c r="B33" s="15">
        <f>254800000*1.3</f>
        <v>331240000</v>
      </c>
      <c r="C33" s="16" t="s">
        <v>84</v>
      </c>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row>
    <row r="34" spans="1:223" s="1" customFormat="1" ht="45" customHeight="1">
      <c r="A34" s="42" t="s">
        <v>17</v>
      </c>
      <c r="B34" s="43"/>
      <c r="C34" s="44"/>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c r="DU34" s="2"/>
      <c r="DV34" s="2"/>
      <c r="DW34" s="2"/>
      <c r="DX34" s="2"/>
      <c r="DY34" s="2"/>
      <c r="DZ34" s="2"/>
      <c r="EA34" s="2"/>
      <c r="EB34" s="2"/>
      <c r="EC34" s="2"/>
      <c r="ED34" s="2"/>
      <c r="EE34" s="2"/>
      <c r="EF34" s="2"/>
      <c r="EG34" s="2"/>
      <c r="EH34" s="2"/>
      <c r="EI34" s="2"/>
      <c r="EJ34" s="2"/>
      <c r="EK34" s="2"/>
      <c r="EL34" s="2"/>
      <c r="EM34" s="2"/>
      <c r="EN34" s="2"/>
      <c r="EO34" s="2"/>
      <c r="EP34" s="2"/>
      <c r="EQ34" s="2"/>
      <c r="ER34" s="2"/>
      <c r="ES34" s="2"/>
      <c r="ET34" s="2"/>
      <c r="EU34" s="2"/>
      <c r="EV34" s="2"/>
      <c r="EW34" s="2"/>
      <c r="EX34" s="2"/>
      <c r="EY34" s="2"/>
      <c r="EZ34" s="2"/>
      <c r="FA34" s="2"/>
      <c r="FB34" s="2"/>
      <c r="FC34" s="2"/>
      <c r="FD34" s="2"/>
      <c r="FE34" s="2"/>
      <c r="FF34" s="2"/>
      <c r="FG34" s="2"/>
      <c r="FH34" s="2"/>
      <c r="FI34" s="2"/>
      <c r="FJ34" s="2"/>
      <c r="FK34" s="2"/>
      <c r="FL34" s="2"/>
      <c r="FM34" s="2"/>
      <c r="FN34" s="2"/>
      <c r="FO34" s="2"/>
      <c r="FP34" s="2"/>
      <c r="FQ34" s="2"/>
      <c r="FR34" s="2"/>
      <c r="FS34" s="2"/>
      <c r="FT34" s="2"/>
      <c r="FU34" s="2"/>
      <c r="FV34" s="2"/>
      <c r="FW34" s="2"/>
      <c r="FX34" s="2"/>
      <c r="FY34" s="2"/>
      <c r="FZ34" s="2"/>
      <c r="GA34" s="2"/>
      <c r="GB34" s="2"/>
      <c r="GC34" s="2"/>
      <c r="GD34" s="2"/>
      <c r="GE34" s="2"/>
      <c r="GF34" s="2"/>
      <c r="GG34" s="2"/>
      <c r="GH34" s="2"/>
      <c r="GI34" s="2"/>
      <c r="GJ34" s="2"/>
      <c r="GK34" s="2"/>
      <c r="GL34" s="2"/>
      <c r="GM34" s="2"/>
      <c r="GN34" s="2"/>
      <c r="GO34" s="2"/>
      <c r="GP34" s="2"/>
      <c r="GQ34" s="2"/>
      <c r="GR34" s="2"/>
      <c r="GS34" s="2"/>
      <c r="GT34" s="2"/>
      <c r="GU34" s="2"/>
      <c r="GV34" s="2"/>
      <c r="GW34" s="2"/>
      <c r="GX34" s="2"/>
      <c r="GY34" s="2"/>
      <c r="GZ34" s="2"/>
      <c r="HA34" s="2"/>
      <c r="HB34" s="2"/>
      <c r="HC34" s="2"/>
      <c r="HD34" s="2"/>
      <c r="HE34" s="2"/>
      <c r="HF34" s="2"/>
      <c r="HG34" s="2"/>
      <c r="HH34" s="2"/>
      <c r="HI34" s="2"/>
      <c r="HJ34" s="2"/>
      <c r="HK34" s="2"/>
      <c r="HL34" s="2"/>
      <c r="HM34" s="2"/>
      <c r="HN34" s="2"/>
      <c r="HO34" s="2"/>
    </row>
    <row r="35" spans="1:223" s="1" customFormat="1" ht="173.25" customHeight="1">
      <c r="A35" s="21" t="s">
        <v>61</v>
      </c>
      <c r="B35" s="15">
        <f>91000000*1.3</f>
        <v>118300000</v>
      </c>
      <c r="C35" s="22" t="s">
        <v>137</v>
      </c>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row>
    <row r="36" spans="1:223" s="1" customFormat="1" ht="45" customHeight="1">
      <c r="A36" s="32" t="s">
        <v>25</v>
      </c>
      <c r="B36" s="32"/>
      <c r="C36" s="3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row>
    <row r="37" spans="1:223" s="1" customFormat="1" ht="45" customHeight="1">
      <c r="A37" s="20" t="s">
        <v>26</v>
      </c>
      <c r="B37" s="18">
        <v>1000</v>
      </c>
      <c r="C37" s="36" t="s">
        <v>95</v>
      </c>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row>
    <row r="38" spans="1:223" s="1" customFormat="1" ht="45.75" customHeight="1">
      <c r="A38" s="20" t="s">
        <v>31</v>
      </c>
      <c r="B38" s="15">
        <f>900000000*1.3</f>
        <v>1170000000</v>
      </c>
      <c r="C38" s="37"/>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row>
    <row r="39" spans="1:223" s="1" customFormat="1" ht="45.75" customHeight="1">
      <c r="A39" s="20" t="s">
        <v>27</v>
      </c>
      <c r="B39" s="15">
        <f>2500000*1.3</f>
        <v>3250000</v>
      </c>
      <c r="C39" s="37"/>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row>
    <row r="40" spans="1:223" s="1" customFormat="1" ht="45" customHeight="1">
      <c r="A40" s="20" t="s">
        <v>28</v>
      </c>
      <c r="B40" s="15">
        <f>7500000*1.3</f>
        <v>9750000</v>
      </c>
      <c r="C40" s="37"/>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row>
    <row r="41" spans="1:223" s="1" customFormat="1" ht="45.75" customHeight="1">
      <c r="A41" s="20" t="s">
        <v>85</v>
      </c>
      <c r="B41" s="15">
        <f>15000000*1.3</f>
        <v>19500000</v>
      </c>
      <c r="C41" s="37"/>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row>
    <row r="42" spans="1:223" s="1" customFormat="1" ht="45.75" customHeight="1">
      <c r="A42" s="20" t="s">
        <v>29</v>
      </c>
      <c r="B42" s="15">
        <f>1875000*1.3</f>
        <v>2437500</v>
      </c>
      <c r="C42" s="37"/>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row>
    <row r="43" spans="1:223" s="1" customFormat="1" ht="45" customHeight="1">
      <c r="A43" s="20" t="s">
        <v>30</v>
      </c>
      <c r="B43" s="15">
        <f>1875000*1.3</f>
        <v>2437500</v>
      </c>
      <c r="C43" s="38"/>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row>
    <row r="44" spans="1:223" s="1" customFormat="1" ht="45" customHeight="1">
      <c r="A44" s="42" t="s">
        <v>33</v>
      </c>
      <c r="B44" s="43"/>
      <c r="C44" s="44"/>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row>
    <row r="45" spans="1:223" s="1" customFormat="1" ht="45.75" customHeight="1">
      <c r="A45" s="20" t="s">
        <v>26</v>
      </c>
      <c r="B45" s="23">
        <v>1000</v>
      </c>
      <c r="C45" s="45" t="s">
        <v>86</v>
      </c>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row>
    <row r="46" spans="1:223" s="1" customFormat="1" ht="45" customHeight="1">
      <c r="A46" s="20" t="s">
        <v>74</v>
      </c>
      <c r="B46" s="15">
        <f>200000*1.3</f>
        <v>260000</v>
      </c>
      <c r="C46" s="47"/>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row>
    <row r="47" spans="1:223" s="1" customFormat="1" ht="45" customHeight="1">
      <c r="A47" s="20" t="s">
        <v>75</v>
      </c>
      <c r="B47" s="15">
        <f>600000*1.3</f>
        <v>780000</v>
      </c>
      <c r="C47" s="47"/>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row>
    <row r="48" spans="1:223" s="1" customFormat="1" ht="45.75" customHeight="1">
      <c r="A48" s="20" t="s">
        <v>34</v>
      </c>
      <c r="B48" s="15">
        <f>60000*1.3</f>
        <v>78000</v>
      </c>
      <c r="C48" s="47"/>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row>
    <row r="49" spans="1:223" ht="45" customHeight="1">
      <c r="A49" s="20" t="s">
        <v>35</v>
      </c>
      <c r="B49" s="15">
        <f>5000000*1.3</f>
        <v>6500000</v>
      </c>
      <c r="C49" s="46"/>
    </row>
    <row r="50" spans="1:223" s="1" customFormat="1" ht="45" customHeight="1">
      <c r="A50" s="32" t="s">
        <v>36</v>
      </c>
      <c r="B50" s="32"/>
      <c r="C50" s="3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row>
    <row r="51" spans="1:223" s="1" customFormat="1" ht="225.75" customHeight="1">
      <c r="A51" s="17" t="s">
        <v>37</v>
      </c>
      <c r="B51" s="15">
        <f>7500000*1.3</f>
        <v>9750000</v>
      </c>
      <c r="C51" s="33" t="s">
        <v>88</v>
      </c>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row>
    <row r="52" spans="1:223" s="8" customFormat="1" ht="225" customHeight="1">
      <c r="A52" s="20" t="s">
        <v>35</v>
      </c>
      <c r="B52" s="15">
        <f>7500000*1.3</f>
        <v>9750000</v>
      </c>
      <c r="C52" s="34"/>
    </row>
    <row r="53" spans="1:223" s="8" customFormat="1" ht="225" customHeight="1">
      <c r="A53" s="17" t="s">
        <v>87</v>
      </c>
      <c r="B53" s="19">
        <f>5000000*1.3</f>
        <v>6500000</v>
      </c>
      <c r="C53" s="35"/>
    </row>
    <row r="54" spans="1:223" ht="45" customHeight="1">
      <c r="A54" s="42" t="s">
        <v>62</v>
      </c>
      <c r="B54" s="43"/>
      <c r="C54" s="44"/>
    </row>
    <row r="55" spans="1:223" ht="150" customHeight="1">
      <c r="A55" s="17" t="s">
        <v>64</v>
      </c>
      <c r="B55" s="15">
        <f>7500000*1.3</f>
        <v>9750000</v>
      </c>
      <c r="C55" s="45" t="s">
        <v>89</v>
      </c>
    </row>
    <row r="56" spans="1:223" ht="150" customHeight="1">
      <c r="A56" s="17" t="s">
        <v>63</v>
      </c>
      <c r="B56" s="19">
        <f>7500000*1.3</f>
        <v>9750000</v>
      </c>
      <c r="C56" s="46"/>
    </row>
    <row r="57" spans="1:223" ht="270" customHeight="1">
      <c r="A57" s="24" t="s">
        <v>65</v>
      </c>
      <c r="B57" s="19">
        <f>1758650000*1.3</f>
        <v>2286245000</v>
      </c>
      <c r="C57" s="25" t="s">
        <v>90</v>
      </c>
    </row>
    <row r="58" spans="1:223" ht="300" customHeight="1">
      <c r="A58" s="24" t="s">
        <v>66</v>
      </c>
      <c r="B58" s="19">
        <f>1758650000*1.3</f>
        <v>2286245000</v>
      </c>
      <c r="C58" s="25" t="s">
        <v>91</v>
      </c>
    </row>
    <row r="59" spans="1:223" ht="351.75" customHeight="1">
      <c r="A59" s="26" t="s">
        <v>67</v>
      </c>
      <c r="B59" s="19">
        <f>1758650000*1.3</f>
        <v>2286245000</v>
      </c>
      <c r="C59" s="27" t="s">
        <v>92</v>
      </c>
    </row>
    <row r="60" spans="1:223" ht="150" customHeight="1">
      <c r="A60" s="14" t="s">
        <v>96</v>
      </c>
      <c r="B60" s="15">
        <f>1050000*1.3</f>
        <v>1365000</v>
      </c>
      <c r="C60" s="16" t="s">
        <v>93</v>
      </c>
    </row>
    <row r="61" spans="1:223" ht="248.25" customHeight="1">
      <c r="A61" s="14" t="s">
        <v>140</v>
      </c>
      <c r="B61" s="15">
        <f>257600000*1.3</f>
        <v>334880000</v>
      </c>
      <c r="C61" s="16" t="s">
        <v>94</v>
      </c>
    </row>
    <row r="62" spans="1:223" ht="60" customHeight="1">
      <c r="A62" s="14" t="s">
        <v>97</v>
      </c>
      <c r="B62" s="15">
        <f>500000*1.3</f>
        <v>650000</v>
      </c>
      <c r="C62" s="16" t="s">
        <v>141</v>
      </c>
    </row>
    <row r="63" spans="1:223" ht="60" customHeight="1">
      <c r="A63" s="14" t="s">
        <v>98</v>
      </c>
      <c r="B63" s="15">
        <f>1500000*1.3</f>
        <v>1950000</v>
      </c>
      <c r="C63" s="16" t="s">
        <v>99</v>
      </c>
    </row>
    <row r="64" spans="1:223" ht="74.25" customHeight="1">
      <c r="A64" s="14" t="s">
        <v>18</v>
      </c>
      <c r="B64" s="15">
        <f>75000000*1.3</f>
        <v>97500000</v>
      </c>
      <c r="C64" s="16" t="s">
        <v>100</v>
      </c>
    </row>
    <row r="65" spans="1:3" ht="74.25" customHeight="1">
      <c r="A65" s="14" t="s">
        <v>10</v>
      </c>
      <c r="B65" s="15">
        <f>175865000*1.3</f>
        <v>228624500</v>
      </c>
      <c r="C65" s="16" t="s">
        <v>101</v>
      </c>
    </row>
    <row r="66" spans="1:3" ht="140.25" customHeight="1">
      <c r="A66" s="20" t="s">
        <v>102</v>
      </c>
      <c r="B66" s="15">
        <f>15000000*1.3</f>
        <v>19500000</v>
      </c>
      <c r="C66" s="16" t="s">
        <v>103</v>
      </c>
    </row>
    <row r="67" spans="1:3" ht="96" customHeight="1">
      <c r="A67" s="26" t="s">
        <v>104</v>
      </c>
      <c r="B67" s="15">
        <f>14000000*1.3</f>
        <v>18200000</v>
      </c>
      <c r="C67" s="27" t="s">
        <v>105</v>
      </c>
    </row>
    <row r="68" spans="1:3" ht="90.75" customHeight="1">
      <c r="A68" s="20" t="s">
        <v>106</v>
      </c>
      <c r="B68" s="15">
        <f>500000*1.3</f>
        <v>650000</v>
      </c>
      <c r="C68" s="27" t="s">
        <v>107</v>
      </c>
    </row>
    <row r="69" spans="1:3" ht="68.25" customHeight="1">
      <c r="A69" s="20" t="s">
        <v>108</v>
      </c>
      <c r="B69" s="15">
        <f>250000*1.3</f>
        <v>325000</v>
      </c>
      <c r="C69" s="27" t="s">
        <v>109</v>
      </c>
    </row>
    <row r="70" spans="1:3" ht="101.25">
      <c r="A70" s="14" t="s">
        <v>2</v>
      </c>
      <c r="B70" s="15">
        <f>1000000*1.3</f>
        <v>1300000</v>
      </c>
      <c r="C70" s="27" t="s">
        <v>110</v>
      </c>
    </row>
    <row r="71" spans="1:3" ht="218.25" customHeight="1">
      <c r="A71" s="14" t="s">
        <v>3</v>
      </c>
      <c r="B71" s="15">
        <f>1000000*1.3</f>
        <v>1300000</v>
      </c>
      <c r="C71" s="27" t="s">
        <v>133</v>
      </c>
    </row>
    <row r="72" spans="1:3" ht="249" customHeight="1">
      <c r="A72" s="14" t="s">
        <v>4</v>
      </c>
      <c r="B72" s="15">
        <f>500000*1.3</f>
        <v>650000</v>
      </c>
      <c r="C72" s="27" t="s">
        <v>111</v>
      </c>
    </row>
    <row r="73" spans="1:3" ht="75" customHeight="1">
      <c r="A73" s="14" t="s">
        <v>5</v>
      </c>
      <c r="B73" s="15">
        <f>50000*1.3</f>
        <v>65000</v>
      </c>
      <c r="C73" s="27" t="s">
        <v>112</v>
      </c>
    </row>
    <row r="74" spans="1:3" ht="159" customHeight="1">
      <c r="A74" s="14" t="s">
        <v>42</v>
      </c>
      <c r="B74" s="15">
        <f>1000000*1.3</f>
        <v>1300000</v>
      </c>
      <c r="C74" s="27" t="s">
        <v>113</v>
      </c>
    </row>
    <row r="75" spans="1:3" ht="80.25" customHeight="1">
      <c r="A75" s="14" t="s">
        <v>114</v>
      </c>
      <c r="B75" s="15">
        <f t="shared" ref="B75:B78" si="0">1000000*1.3</f>
        <v>1300000</v>
      </c>
      <c r="C75" s="27" t="s">
        <v>115</v>
      </c>
    </row>
    <row r="76" spans="1:3" ht="99" customHeight="1">
      <c r="A76" s="14" t="s">
        <v>6</v>
      </c>
      <c r="B76" s="15">
        <f t="shared" si="0"/>
        <v>1300000</v>
      </c>
      <c r="C76" s="27" t="s">
        <v>116</v>
      </c>
    </row>
    <row r="77" spans="1:3" ht="135" customHeight="1">
      <c r="A77" s="14" t="s">
        <v>7</v>
      </c>
      <c r="B77" s="15">
        <f t="shared" si="0"/>
        <v>1300000</v>
      </c>
      <c r="C77" s="27" t="s">
        <v>118</v>
      </c>
    </row>
    <row r="78" spans="1:3" ht="75" customHeight="1">
      <c r="A78" s="14" t="s">
        <v>117</v>
      </c>
      <c r="B78" s="15">
        <f t="shared" si="0"/>
        <v>1300000</v>
      </c>
      <c r="C78" s="27" t="s">
        <v>119</v>
      </c>
    </row>
    <row r="79" spans="1:3" ht="165" customHeight="1">
      <c r="A79" s="14" t="s">
        <v>68</v>
      </c>
      <c r="B79" s="15">
        <v>457249000</v>
      </c>
      <c r="C79" s="27" t="s">
        <v>120</v>
      </c>
    </row>
    <row r="80" spans="1:3" ht="60.75" customHeight="1">
      <c r="A80" s="14" t="s">
        <v>53</v>
      </c>
      <c r="B80" s="15">
        <f>351730000*1.3</f>
        <v>457249000</v>
      </c>
      <c r="C80" s="27" t="s">
        <v>121</v>
      </c>
    </row>
    <row r="81" spans="1:3" ht="139.5" customHeight="1">
      <c r="A81" s="28" t="s">
        <v>58</v>
      </c>
      <c r="B81" s="15">
        <f>1000000000*1.3</f>
        <v>1300000000</v>
      </c>
      <c r="C81" s="27" t="s">
        <v>122</v>
      </c>
    </row>
    <row r="82" spans="1:3" ht="222.75">
      <c r="A82" s="28" t="s">
        <v>132</v>
      </c>
      <c r="B82" s="15">
        <f>2000000*1.3</f>
        <v>2600000</v>
      </c>
      <c r="C82" s="27" t="s">
        <v>134</v>
      </c>
    </row>
    <row r="83" spans="1:3" ht="99" customHeight="1">
      <c r="A83" s="28" t="s">
        <v>123</v>
      </c>
      <c r="B83" s="29" t="s">
        <v>131</v>
      </c>
      <c r="C83" s="27" t="s">
        <v>124</v>
      </c>
    </row>
    <row r="84" spans="1:3" ht="45" customHeight="1">
      <c r="A84" s="39" t="s">
        <v>126</v>
      </c>
      <c r="B84" s="40"/>
      <c r="C84" s="41"/>
    </row>
    <row r="85" spans="1:3" ht="120" customHeight="1">
      <c r="A85" s="30" t="s">
        <v>125</v>
      </c>
      <c r="B85" s="31"/>
      <c r="C85" s="31"/>
    </row>
    <row r="86" spans="1:3" ht="75" customHeight="1">
      <c r="A86" s="30" t="s">
        <v>127</v>
      </c>
      <c r="B86" s="30"/>
      <c r="C86" s="30"/>
    </row>
    <row r="87" spans="1:3" ht="51.75" customHeight="1">
      <c r="A87" s="30" t="s">
        <v>135</v>
      </c>
      <c r="B87" s="30"/>
      <c r="C87" s="30"/>
    </row>
    <row r="88" spans="1:3" ht="60.75" customHeight="1">
      <c r="A88" s="30" t="s">
        <v>136</v>
      </c>
      <c r="B88" s="30"/>
      <c r="C88" s="30"/>
    </row>
    <row r="89" spans="1:3" ht="150" customHeight="1">
      <c r="A89" s="30" t="s">
        <v>128</v>
      </c>
      <c r="B89" s="30"/>
      <c r="C89" s="30"/>
    </row>
    <row r="90" spans="1:3" ht="24" customHeight="1"/>
    <row r="91" spans="1:3" ht="31.5" customHeight="1"/>
    <row r="92" spans="1:3" ht="33" customHeight="1"/>
    <row r="93" spans="1:3" ht="40.15" customHeight="1"/>
    <row r="94" spans="1:3" ht="40.15" customHeight="1"/>
    <row r="95" spans="1:3" ht="40.15" customHeight="1"/>
    <row r="96" spans="1:3" ht="40.15" customHeight="1"/>
    <row r="97" ht="40.15" customHeight="1"/>
    <row r="98" ht="40.15" customHeight="1"/>
    <row r="99" ht="40.15" customHeight="1"/>
    <row r="100" ht="40.15" customHeight="1"/>
    <row r="101" ht="30" customHeight="1"/>
    <row r="102" ht="40.15" customHeight="1"/>
    <row r="103" ht="40.15" customHeight="1"/>
    <row r="104" ht="40.15" customHeight="1"/>
    <row r="105" ht="30" customHeight="1"/>
    <row r="106" ht="40.15" customHeight="1"/>
    <row r="107" ht="40.15" customHeight="1"/>
    <row r="108" ht="12.75"/>
  </sheetData>
  <mergeCells count="38">
    <mergeCell ref="B6:C6"/>
    <mergeCell ref="A1:C1"/>
    <mergeCell ref="A2:C2"/>
    <mergeCell ref="B3:C3"/>
    <mergeCell ref="B4:C4"/>
    <mergeCell ref="B5:C5"/>
    <mergeCell ref="B18:C18"/>
    <mergeCell ref="B7:C7"/>
    <mergeCell ref="B8:C8"/>
    <mergeCell ref="B9:C9"/>
    <mergeCell ref="B10:C10"/>
    <mergeCell ref="B11:C11"/>
    <mergeCell ref="B12:C12"/>
    <mergeCell ref="B13:C13"/>
    <mergeCell ref="B14:C14"/>
    <mergeCell ref="B15:C15"/>
    <mergeCell ref="B16:C16"/>
    <mergeCell ref="B17:C17"/>
    <mergeCell ref="A28:C28"/>
    <mergeCell ref="C29:C31"/>
    <mergeCell ref="B19:C19"/>
    <mergeCell ref="A20:C20"/>
    <mergeCell ref="A44:C44"/>
    <mergeCell ref="A32:C32"/>
    <mergeCell ref="A34:C34"/>
    <mergeCell ref="A36:C36"/>
    <mergeCell ref="A50:C50"/>
    <mergeCell ref="C51:C53"/>
    <mergeCell ref="C37:C43"/>
    <mergeCell ref="A84:C84"/>
    <mergeCell ref="A54:C54"/>
    <mergeCell ref="C55:C56"/>
    <mergeCell ref="C45:C49"/>
    <mergeCell ref="A85:C85"/>
    <mergeCell ref="A86:C86"/>
    <mergeCell ref="A87:C87"/>
    <mergeCell ref="A88:C88"/>
    <mergeCell ref="A89:C89"/>
  </mergeCells>
  <hyperlinks>
    <hyperlink ref="B9" r:id="rId1" xr:uid="{00000000-0004-0000-0000-000000000000}"/>
  </hyperlinks>
  <printOptions horizontalCentered="1"/>
  <pageMargins left="0.27559055118110237" right="0.23622047244094491" top="0.47244094488188981" bottom="0.23622047244094491" header="0.23622047244094491" footer="0.19685039370078741"/>
  <pageSetup paperSize="9" scale="42" orientation="portrait" r:id="rId2"/>
  <headerFooter differentFirst="1"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TEKLİF SUN. FORM EC VE MK D </vt:lpstr>
      <vt:lpstr>'TEKLİF SUN. FORM EC VE MK D '!Yazdırma_Alanı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EDIZ</dc:creator>
  <cp:lastModifiedBy>Cengiz KABALI</cp:lastModifiedBy>
  <cp:lastPrinted>2020-03-10T10:54:04Z</cp:lastPrinted>
  <dcterms:created xsi:type="dcterms:W3CDTF">2009-05-07T14:30:28Z</dcterms:created>
  <dcterms:modified xsi:type="dcterms:W3CDTF">2026-05-14T09:43:23Z</dcterms:modified>
</cp:coreProperties>
</file>